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ЭтаКнига" defaultThemeVersion="124226"/>
  <bookViews>
    <workbookView xWindow="120" yWindow="105" windowWidth="15135" windowHeight="7620" tabRatio="602" firstSheet="18" activeTab="19"/>
  </bookViews>
  <sheets>
    <sheet name="№1. Итоговое кол-во организаций" sheetId="1" r:id="rId1"/>
    <sheet name="№2. Группы кратковременного " sheetId="34" r:id="rId2"/>
    <sheet name="№3. Группы сокращенного дня " sheetId="35" r:id="rId3"/>
    <sheet name="№4. Группы полного дня" sheetId="2" r:id="rId4"/>
    <sheet name="№5. Группы продленного дня" sheetId="3" r:id="rId5"/>
    <sheet name="№6 Группы круглосуточн. пребыв." sheetId="36" r:id="rId6"/>
    <sheet name="№7. Группы здоровья" sheetId="11" r:id="rId7"/>
    <sheet name="№8. Функционирование (без ГКП)" sheetId="7" r:id="rId8"/>
    <sheet name="№8.1 Функционирование (ГКП)" sheetId="37" r:id="rId9"/>
    <sheet name="№9. Заболеваемость" sheetId="8" r:id="rId10"/>
    <sheet name="№10.Группы компенсирующей напра" sheetId="9" r:id="rId11"/>
    <sheet name="№11. Материальная база" sheetId="12" r:id="rId12"/>
    <sheet name="№12. Содержание детей" sheetId="13" r:id="rId13"/>
    <sheet name="№13. Льготы по плате " sheetId="14" r:id="rId14"/>
    <sheet name="№14. Социальный состав" sheetId="17" r:id="rId15"/>
    <sheet name="№15. Детское население" sheetId="38" r:id="rId16"/>
    <sheet name="№16. Численность охваченных" sheetId="20" r:id="rId17"/>
    <sheet name="№17. % охвата" sheetId="39" r:id="rId18"/>
    <sheet name="№18. Иностранный язык" sheetId="23" r:id="rId19"/>
    <sheet name="№19. Дополнительные услуги" sheetId="22" r:id="rId20"/>
    <sheet name="№20. Платные доп. услуги" sheetId="29" r:id="rId21"/>
    <sheet name="№21. Изменение сети" sheetId="25" r:id="rId22"/>
    <sheet name="№22. Проекты мун. уровня" sheetId="30" r:id="rId23"/>
    <sheet name="№23. Несчастные случаи" sheetId="31" r:id="rId24"/>
    <sheet name="№24. Диетпитание" sheetId="33" r:id="rId25"/>
  </sheets>
  <definedNames>
    <definedName name="_xlnm.Print_Area" localSheetId="0">'№1. Итоговое кол-во организаций'!$A$1:$T$50</definedName>
    <definedName name="_xlnm.Print_Area" localSheetId="10">'№10.Группы компенсирующей напра'!$A$1:$U$95</definedName>
    <definedName name="_xlnm.Print_Area" localSheetId="11">'№11. Материальная база'!$A$1:$E$74</definedName>
    <definedName name="_xlnm.Print_Area" localSheetId="12">'№12. Содержание детей'!$A$1:$U$8</definedName>
    <definedName name="_xlnm.Print_Area" localSheetId="13">'№13. Льготы по плате '!$A$1:$O$22</definedName>
    <definedName name="_xlnm.Print_Area" localSheetId="14">'№14. Социальный состав'!$A$1:$E$29</definedName>
    <definedName name="_xlnm.Print_Area" localSheetId="15">'№15. Детское население'!$A$1:$AD$10</definedName>
    <definedName name="_xlnm.Print_Area" localSheetId="17">'№17. % охвата'!$A$1:$M$10</definedName>
    <definedName name="_xlnm.Print_Area" localSheetId="18">'№18. Иностранный язык'!$A$1:$BL$12</definedName>
    <definedName name="_xlnm.Print_Area" localSheetId="19">'№19. Дополнительные услуги'!$A$1:$AS$16</definedName>
    <definedName name="_xlnm.Print_Area" localSheetId="1">'№2. Группы кратковременного '!$A$1:$FO$11</definedName>
    <definedName name="_xlnm.Print_Area" localSheetId="21">'№21. Изменение сети'!$A$1:$E$17</definedName>
    <definedName name="_xlnm.Print_Area" localSheetId="22">'№22. Проекты мун. уровня'!$A$1:$Y$19</definedName>
    <definedName name="_xlnm.Print_Area" localSheetId="23">'№23. Несчастные случаи'!$A$1:$Y$13</definedName>
    <definedName name="_xlnm.Print_Area" localSheetId="24">'№24. Диетпитание'!$A$1:$Y$12</definedName>
    <definedName name="_xlnm.Print_Area" localSheetId="2">'№3. Группы сокращенного дня '!$A$1:$FO$11</definedName>
    <definedName name="_xlnm.Print_Area" localSheetId="3">'№4. Группы полного дня'!$A$1:$EQ$11</definedName>
    <definedName name="_xlnm.Print_Area" localSheetId="4">'№5. Группы продленного дня'!$A$1:$FO$11</definedName>
    <definedName name="_xlnm.Print_Area" localSheetId="5">'№6 Группы круглосуточн. пребыв.'!$A$1:$FO$11</definedName>
    <definedName name="_xlnm.Print_Area" localSheetId="6">'№7. Группы здоровья'!$A$1:$AO$10</definedName>
    <definedName name="_xlnm.Print_Area" localSheetId="7">'№8. Функционирование (без ГКП)'!$A$1:$AG$12</definedName>
    <definedName name="_xlnm.Print_Area" localSheetId="8">'№8.1 Функционирование (ГКП)'!$A$1:$AG$12</definedName>
    <definedName name="_xlnm.Print_Area" localSheetId="9">'№9. Заболеваемость'!$A$1:$BE$10</definedName>
  </definedNames>
  <calcPr calcId="144525"/>
</workbook>
</file>

<file path=xl/calcChain.xml><?xml version="1.0" encoding="utf-8"?>
<calcChain xmlns="http://schemas.openxmlformats.org/spreadsheetml/2006/main">
  <c r="N13" i="9" l="1"/>
  <c r="E64" i="9"/>
  <c r="H61" i="9"/>
  <c r="D55" i="9"/>
  <c r="E55" i="9"/>
  <c r="Q67" i="9"/>
  <c r="P70" i="9"/>
  <c r="O70" i="9"/>
  <c r="L70" i="9"/>
  <c r="N55" i="9"/>
  <c r="O55" i="9"/>
  <c r="O64" i="9"/>
  <c r="ES7" i="34" l="1"/>
  <c r="K88" i="9" l="1"/>
  <c r="H81" i="9"/>
  <c r="S42" i="9"/>
  <c r="G84" i="9"/>
  <c r="R88" i="9"/>
  <c r="R89" i="9"/>
  <c r="Q88" i="9"/>
  <c r="O88" i="9"/>
  <c r="J89" i="9"/>
  <c r="E88" i="9"/>
  <c r="U86" i="9"/>
  <c r="U79" i="9"/>
  <c r="U80" i="9"/>
  <c r="U82" i="9"/>
  <c r="U83" i="9"/>
  <c r="U85" i="9"/>
  <c r="T86" i="9"/>
  <c r="T79" i="9"/>
  <c r="T80" i="9"/>
  <c r="T82" i="9"/>
  <c r="T83" i="9"/>
  <c r="T85" i="9"/>
  <c r="S85" i="9"/>
  <c r="S82" i="9"/>
  <c r="S79" i="9"/>
  <c r="S80" i="9"/>
  <c r="S83" i="9"/>
  <c r="S86" i="9"/>
  <c r="R75" i="9"/>
  <c r="R74" i="9"/>
  <c r="Q75" i="9"/>
  <c r="Q74" i="9"/>
  <c r="P75" i="9"/>
  <c r="P74" i="9"/>
  <c r="O75" i="9"/>
  <c r="O74" i="9"/>
  <c r="N75" i="9"/>
  <c r="N74" i="9"/>
  <c r="M75" i="9"/>
  <c r="M74" i="9"/>
  <c r="L75" i="9"/>
  <c r="L74" i="9"/>
  <c r="K75" i="9"/>
  <c r="K74" i="9"/>
  <c r="J75" i="9"/>
  <c r="J74" i="9"/>
  <c r="I75" i="9"/>
  <c r="I74" i="9"/>
  <c r="H75" i="9"/>
  <c r="H74" i="9"/>
  <c r="G75" i="9"/>
  <c r="G74" i="9"/>
  <c r="F75" i="9"/>
  <c r="F74" i="9"/>
  <c r="E74" i="9"/>
  <c r="E75" i="9"/>
  <c r="D75" i="9"/>
  <c r="D74" i="9"/>
  <c r="U72" i="9"/>
  <c r="T69" i="9"/>
  <c r="S62" i="9"/>
  <c r="T24" i="9"/>
  <c r="U5" i="9"/>
  <c r="U6" i="9"/>
  <c r="U8" i="9"/>
  <c r="U9" i="9"/>
  <c r="U11" i="9"/>
  <c r="U12" i="9"/>
  <c r="U14" i="9"/>
  <c r="U15" i="9"/>
  <c r="U17" i="9"/>
  <c r="U18" i="9"/>
  <c r="U20" i="9"/>
  <c r="U21" i="9"/>
  <c r="U23" i="9"/>
  <c r="U24" i="9"/>
  <c r="U26" i="9"/>
  <c r="U27" i="9"/>
  <c r="U29" i="9"/>
  <c r="U30" i="9"/>
  <c r="U32" i="9"/>
  <c r="U33" i="9"/>
  <c r="U35" i="9"/>
  <c r="U36" i="9"/>
  <c r="U38" i="9"/>
  <c r="U39" i="9"/>
  <c r="U41" i="9"/>
  <c r="U42" i="9"/>
  <c r="U44" i="9"/>
  <c r="U45" i="9"/>
  <c r="U47" i="9"/>
  <c r="U48" i="9"/>
  <c r="U50" i="9"/>
  <c r="U51" i="9"/>
  <c r="U53" i="9"/>
  <c r="U54" i="9"/>
  <c r="U56" i="9"/>
  <c r="U57" i="9"/>
  <c r="U59" i="9"/>
  <c r="U60" i="9"/>
  <c r="U62" i="9"/>
  <c r="U63" i="9"/>
  <c r="U65" i="9"/>
  <c r="U66" i="9"/>
  <c r="U68" i="9"/>
  <c r="U69" i="9"/>
  <c r="U71" i="9"/>
  <c r="T5" i="9"/>
  <c r="T6" i="9"/>
  <c r="T8" i="9"/>
  <c r="T9" i="9"/>
  <c r="T11" i="9"/>
  <c r="T12" i="9"/>
  <c r="T14" i="9"/>
  <c r="T15" i="9"/>
  <c r="T17" i="9"/>
  <c r="T18" i="9"/>
  <c r="T20" i="9"/>
  <c r="T21" i="9"/>
  <c r="T23" i="9"/>
  <c r="T26" i="9"/>
  <c r="T27" i="9"/>
  <c r="T29" i="9"/>
  <c r="T30" i="9"/>
  <c r="T32" i="9"/>
  <c r="T33" i="9"/>
  <c r="T35" i="9"/>
  <c r="T36" i="9"/>
  <c r="T38" i="9"/>
  <c r="T39" i="9"/>
  <c r="T41" i="9"/>
  <c r="T42" i="9"/>
  <c r="T44" i="9"/>
  <c r="T45" i="9"/>
  <c r="T47" i="9"/>
  <c r="T48" i="9"/>
  <c r="T50" i="9"/>
  <c r="T51" i="9"/>
  <c r="T53" i="9"/>
  <c r="T54" i="9"/>
  <c r="T56" i="9"/>
  <c r="T57" i="9"/>
  <c r="T59" i="9"/>
  <c r="T60" i="9"/>
  <c r="T62" i="9"/>
  <c r="T63" i="9"/>
  <c r="T65" i="9"/>
  <c r="T66" i="9"/>
  <c r="T68" i="9"/>
  <c r="T71" i="9"/>
  <c r="T72" i="9"/>
  <c r="S41" i="9"/>
  <c r="S15" i="9"/>
  <c r="S6" i="9"/>
  <c r="S8" i="9"/>
  <c r="S9" i="9"/>
  <c r="S11" i="9"/>
  <c r="S12" i="9"/>
  <c r="S14" i="9"/>
  <c r="S17" i="9"/>
  <c r="S18" i="9"/>
  <c r="S20" i="9"/>
  <c r="S21" i="9"/>
  <c r="S23" i="9"/>
  <c r="S24" i="9"/>
  <c r="S26" i="9"/>
  <c r="S27" i="9"/>
  <c r="S29" i="9"/>
  <c r="S30" i="9"/>
  <c r="S32" i="9"/>
  <c r="S33" i="9"/>
  <c r="S35" i="9"/>
  <c r="S36" i="9"/>
  <c r="S38" i="9"/>
  <c r="S39" i="9"/>
  <c r="S44" i="9"/>
  <c r="S45" i="9"/>
  <c r="S47" i="9"/>
  <c r="S48" i="9"/>
  <c r="S50" i="9"/>
  <c r="S51" i="9"/>
  <c r="S53" i="9"/>
  <c r="S54" i="9"/>
  <c r="S56" i="9"/>
  <c r="S57" i="9"/>
  <c r="S59" i="9"/>
  <c r="S60" i="9"/>
  <c r="S63" i="9"/>
  <c r="S65" i="9"/>
  <c r="S66" i="9"/>
  <c r="S68" i="9"/>
  <c r="S69" i="9"/>
  <c r="S71" i="9"/>
  <c r="S72" i="9"/>
  <c r="U75" i="9" l="1"/>
  <c r="T74" i="9"/>
  <c r="U74" i="9"/>
  <c r="S74" i="9"/>
  <c r="S75" i="9"/>
  <c r="T75" i="9"/>
  <c r="V6" i="23" l="1"/>
  <c r="O6" i="23"/>
  <c r="AF6" i="23"/>
  <c r="AX6" i="23"/>
  <c r="N6" i="23" l="1"/>
  <c r="T6" i="23" s="1"/>
  <c r="F5" i="37" l="1"/>
  <c r="E5" i="37"/>
  <c r="Y5" i="7"/>
  <c r="F5" i="7"/>
  <c r="E5" i="7"/>
  <c r="AC6" i="38" l="1"/>
  <c r="G6" i="38"/>
  <c r="D6" i="38"/>
  <c r="J6" i="38" l="1"/>
  <c r="M6" i="38"/>
  <c r="P6" i="38"/>
  <c r="S6" i="38"/>
  <c r="V6" i="38"/>
  <c r="Y6" i="38"/>
  <c r="AD6" i="38"/>
  <c r="AB6" i="38" l="1"/>
  <c r="Y5" i="37"/>
  <c r="S5" i="37"/>
  <c r="M5" i="37"/>
  <c r="L5" i="37"/>
  <c r="AD5" i="37" s="1"/>
  <c r="AG5" i="37" s="1"/>
  <c r="K5" i="37"/>
  <c r="W5" i="37" s="1"/>
  <c r="G5" i="37"/>
  <c r="J5" i="37" s="1"/>
  <c r="AB5" i="37" l="1"/>
  <c r="AE5" i="37" s="1"/>
  <c r="P5" i="37"/>
  <c r="V5" i="37"/>
  <c r="Q5" i="37"/>
  <c r="AC5" i="37"/>
  <c r="AF5" i="37" s="1"/>
  <c r="R5" i="37"/>
  <c r="X5" i="37"/>
  <c r="AT5" i="8"/>
  <c r="R5" i="8"/>
  <c r="Q5" i="8"/>
  <c r="CL6" i="20" l="1"/>
  <c r="CK6" i="20"/>
  <c r="BH6" i="20"/>
  <c r="BG6" i="20"/>
  <c r="AD6" i="20"/>
  <c r="AC6" i="20"/>
  <c r="P2" i="1" l="1"/>
  <c r="Q21" i="1" l="1"/>
  <c r="Q2" i="1"/>
  <c r="R2" i="1"/>
  <c r="S2" i="1"/>
  <c r="T2" i="1"/>
  <c r="P5" i="1"/>
  <c r="O5" i="1"/>
  <c r="FL7" i="36"/>
  <c r="FK7" i="36"/>
  <c r="FJ7" i="36"/>
  <c r="FI7" i="36"/>
  <c r="FH7" i="36"/>
  <c r="FG7" i="36"/>
  <c r="FF7" i="36"/>
  <c r="FE7" i="36"/>
  <c r="FD7" i="36"/>
  <c r="FC7" i="36"/>
  <c r="FB7" i="36"/>
  <c r="FA7" i="36"/>
  <c r="EZ7" i="36"/>
  <c r="EY7" i="36"/>
  <c r="EX7" i="36"/>
  <c r="EW7" i="36"/>
  <c r="EV7" i="36"/>
  <c r="EU7" i="36"/>
  <c r="ET7" i="36"/>
  <c r="ES7" i="36"/>
  <c r="ER7" i="36"/>
  <c r="EQ7" i="36"/>
  <c r="EP7" i="36"/>
  <c r="EO7" i="36"/>
  <c r="DS7" i="36"/>
  <c r="DR7" i="36"/>
  <c r="DQ7" i="36"/>
  <c r="CU7" i="36"/>
  <c r="CT7" i="36"/>
  <c r="CS7" i="36"/>
  <c r="BW7" i="36"/>
  <c r="BV7" i="36"/>
  <c r="BU7" i="36"/>
  <c r="AY7" i="36"/>
  <c r="AX7" i="36"/>
  <c r="AW7" i="36"/>
  <c r="AA7" i="36"/>
  <c r="Z7" i="36"/>
  <c r="Y7" i="36"/>
  <c r="FL7" i="35"/>
  <c r="FK7" i="35"/>
  <c r="FJ7" i="35"/>
  <c r="FI7" i="35"/>
  <c r="FH7" i="35"/>
  <c r="FG7" i="35"/>
  <c r="FF7" i="35"/>
  <c r="FE7" i="35"/>
  <c r="FD7" i="35"/>
  <c r="FC7" i="35"/>
  <c r="FB7" i="35"/>
  <c r="FA7" i="35"/>
  <c r="EZ7" i="35"/>
  <c r="EY7" i="35"/>
  <c r="EX7" i="35"/>
  <c r="EW7" i="35"/>
  <c r="EV7" i="35"/>
  <c r="EU7" i="35"/>
  <c r="ET7" i="35"/>
  <c r="ES7" i="35"/>
  <c r="ER7" i="35"/>
  <c r="EQ7" i="35"/>
  <c r="EP7" i="35"/>
  <c r="EO7" i="35"/>
  <c r="DS7" i="35"/>
  <c r="DR7" i="35"/>
  <c r="DQ7" i="35"/>
  <c r="CU7" i="35"/>
  <c r="CT7" i="35"/>
  <c r="CS7" i="35"/>
  <c r="BW7" i="35"/>
  <c r="BV7" i="35"/>
  <c r="BU7" i="35"/>
  <c r="AY7" i="35"/>
  <c r="AX7" i="35"/>
  <c r="AW7" i="35"/>
  <c r="AA7" i="35"/>
  <c r="Z7" i="35"/>
  <c r="Y7" i="35"/>
  <c r="L2" i="1"/>
  <c r="FO7" i="36" l="1"/>
  <c r="FM7" i="35"/>
  <c r="FM7" i="36"/>
  <c r="FN7" i="36"/>
  <c r="FN7" i="35"/>
  <c r="FO7" i="35"/>
  <c r="FL7" i="34"/>
  <c r="FK7" i="34"/>
  <c r="FJ7" i="34"/>
  <c r="FI7" i="34"/>
  <c r="FH7" i="34"/>
  <c r="FG7" i="34"/>
  <c r="FF7" i="34"/>
  <c r="FE7" i="34"/>
  <c r="FD7" i="34"/>
  <c r="FC7" i="34"/>
  <c r="FB7" i="34"/>
  <c r="FA7" i="34"/>
  <c r="EZ7" i="34"/>
  <c r="EY7" i="34"/>
  <c r="EX7" i="34"/>
  <c r="EW7" i="34"/>
  <c r="EV7" i="34"/>
  <c r="EU7" i="34"/>
  <c r="ET7" i="34"/>
  <c r="ER7" i="34"/>
  <c r="EQ7" i="34"/>
  <c r="EP7" i="34"/>
  <c r="EO7" i="34"/>
  <c r="DS7" i="34"/>
  <c r="DR7" i="34"/>
  <c r="DQ7" i="34"/>
  <c r="CU7" i="34"/>
  <c r="CT7" i="34"/>
  <c r="CS7" i="34"/>
  <c r="BW7" i="34"/>
  <c r="BV7" i="34"/>
  <c r="BU7" i="34"/>
  <c r="AY7" i="34"/>
  <c r="AX7" i="34"/>
  <c r="AW7" i="34"/>
  <c r="AA7" i="34"/>
  <c r="Z7" i="34"/>
  <c r="Y7" i="34"/>
  <c r="F2" i="1"/>
  <c r="Y7" i="3"/>
  <c r="FE7" i="3"/>
  <c r="FG7" i="3"/>
  <c r="FN7" i="34" l="1"/>
  <c r="FO7" i="34"/>
  <c r="FM7" i="34"/>
  <c r="P24" i="1"/>
  <c r="K24" i="1"/>
  <c r="E24" i="1"/>
  <c r="F24" i="1"/>
  <c r="D5" i="37" l="1"/>
  <c r="Q46" i="1"/>
  <c r="R46" i="1"/>
  <c r="S46" i="1"/>
  <c r="Q43" i="1"/>
  <c r="R43" i="1"/>
  <c r="S43" i="1"/>
  <c r="Q40" i="1"/>
  <c r="R40" i="1"/>
  <c r="S40" i="1"/>
  <c r="Q37" i="1"/>
  <c r="H90" i="9" s="1"/>
  <c r="R37" i="1"/>
  <c r="K90" i="9" s="1"/>
  <c r="S37" i="1"/>
  <c r="N90" i="9" s="1"/>
  <c r="Q34" i="1"/>
  <c r="H76" i="9" s="1"/>
  <c r="R34" i="1"/>
  <c r="K76" i="9" s="1"/>
  <c r="S34" i="1"/>
  <c r="N76" i="9" s="1"/>
  <c r="Q31" i="1"/>
  <c r="R31" i="1"/>
  <c r="S31" i="1"/>
  <c r="Q30" i="1"/>
  <c r="R30" i="1"/>
  <c r="S30" i="1"/>
  <c r="Q29" i="1"/>
  <c r="R29" i="1"/>
  <c r="S29" i="1"/>
  <c r="Q22" i="1"/>
  <c r="R22" i="1"/>
  <c r="S22" i="1"/>
  <c r="R21" i="1"/>
  <c r="S21" i="1"/>
  <c r="L46" i="1"/>
  <c r="M46" i="1"/>
  <c r="N46" i="1"/>
  <c r="L43" i="1"/>
  <c r="M43" i="1"/>
  <c r="N43" i="1"/>
  <c r="L40" i="1"/>
  <c r="M40" i="1"/>
  <c r="N40" i="1"/>
  <c r="L37" i="1"/>
  <c r="M37" i="1"/>
  <c r="N37" i="1"/>
  <c r="L34" i="1"/>
  <c r="M34" i="1"/>
  <c r="N34" i="1"/>
  <c r="L31" i="1"/>
  <c r="M31" i="1"/>
  <c r="N31" i="1"/>
  <c r="L30" i="1"/>
  <c r="M30" i="1"/>
  <c r="N30" i="1"/>
  <c r="L29" i="1"/>
  <c r="M29" i="1"/>
  <c r="N29" i="1"/>
  <c r="F30" i="1"/>
  <c r="F29" i="1"/>
  <c r="J29" i="1"/>
  <c r="J30" i="1"/>
  <c r="J31" i="1"/>
  <c r="J34" i="1"/>
  <c r="P76" i="9" s="1"/>
  <c r="I46" i="1"/>
  <c r="J46" i="1"/>
  <c r="I43" i="1"/>
  <c r="J43" i="1"/>
  <c r="I40" i="1"/>
  <c r="J40" i="1"/>
  <c r="I37" i="1"/>
  <c r="M90" i="9" s="1"/>
  <c r="J37" i="1"/>
  <c r="J28" i="1" l="1"/>
  <c r="Q28" i="1"/>
  <c r="R28" i="1"/>
  <c r="S28" i="1"/>
  <c r="N28" i="1"/>
  <c r="M28" i="1"/>
  <c r="L28" i="1"/>
  <c r="N22" i="1"/>
  <c r="N21" i="1"/>
  <c r="I34" i="1"/>
  <c r="I31" i="1"/>
  <c r="H31" i="1"/>
  <c r="I30" i="1"/>
  <c r="I29" i="1"/>
  <c r="M22" i="1"/>
  <c r="M21" i="1"/>
  <c r="L22" i="1"/>
  <c r="L21" i="1"/>
  <c r="J22" i="1"/>
  <c r="J21" i="1"/>
  <c r="I22" i="1"/>
  <c r="I21" i="1"/>
  <c r="I17" i="1"/>
  <c r="J17" i="1"/>
  <c r="K17" i="1"/>
  <c r="L17" i="1"/>
  <c r="M17" i="1"/>
  <c r="N17" i="1"/>
  <c r="O17" i="1"/>
  <c r="P17" i="1"/>
  <c r="Q17" i="1"/>
  <c r="R17" i="1"/>
  <c r="S17" i="1"/>
  <c r="I14" i="1"/>
  <c r="J14" i="1"/>
  <c r="K14" i="1"/>
  <c r="L14" i="1"/>
  <c r="M14" i="1"/>
  <c r="N14" i="1"/>
  <c r="O14" i="1"/>
  <c r="P14" i="1"/>
  <c r="Q14" i="1"/>
  <c r="R14" i="1"/>
  <c r="S14" i="1"/>
  <c r="I11" i="1"/>
  <c r="J11" i="1"/>
  <c r="K11" i="1"/>
  <c r="L11" i="1"/>
  <c r="M11" i="1"/>
  <c r="N11" i="1"/>
  <c r="O11" i="1"/>
  <c r="P11" i="1"/>
  <c r="Q11" i="1"/>
  <c r="R11" i="1"/>
  <c r="S11" i="1"/>
  <c r="T11" i="1"/>
  <c r="I8" i="1"/>
  <c r="J8" i="1"/>
  <c r="K8" i="1"/>
  <c r="L8" i="1"/>
  <c r="M8" i="1"/>
  <c r="N8" i="1"/>
  <c r="O8" i="1"/>
  <c r="P8" i="1"/>
  <c r="Q8" i="1"/>
  <c r="R8" i="1"/>
  <c r="S8" i="1"/>
  <c r="I5" i="1"/>
  <c r="J5" i="1"/>
  <c r="K5" i="1"/>
  <c r="L5" i="1"/>
  <c r="M5" i="1"/>
  <c r="N5" i="1"/>
  <c r="Q5" i="1"/>
  <c r="R5" i="1"/>
  <c r="S5" i="1"/>
  <c r="T5" i="1"/>
  <c r="I2" i="1"/>
  <c r="J2" i="1"/>
  <c r="K2" i="1"/>
  <c r="M2" i="1"/>
  <c r="N2" i="1"/>
  <c r="O2" i="1"/>
  <c r="O20" i="1" s="1"/>
  <c r="FN10" i="36" s="1"/>
  <c r="H2" i="1"/>
  <c r="H46" i="1"/>
  <c r="H43" i="1"/>
  <c r="H40" i="1"/>
  <c r="H37" i="1"/>
  <c r="J90" i="9" s="1"/>
  <c r="H34" i="1"/>
  <c r="J76" i="9" s="1"/>
  <c r="H30" i="1"/>
  <c r="H29" i="1"/>
  <c r="H22" i="1"/>
  <c r="H21" i="1"/>
  <c r="H17" i="1"/>
  <c r="H14" i="1"/>
  <c r="H11" i="1"/>
  <c r="H8" i="1"/>
  <c r="H5" i="1"/>
  <c r="H28" i="1" l="1"/>
  <c r="BF6" i="20"/>
  <c r="N20" i="1"/>
  <c r="FN10" i="3" s="1"/>
  <c r="I28" i="1"/>
  <c r="M76" i="9"/>
  <c r="L20" i="1"/>
  <c r="FN10" i="35" s="1"/>
  <c r="S20" i="1"/>
  <c r="R20" i="1"/>
  <c r="EQ10" i="2" s="1"/>
  <c r="J20" i="1"/>
  <c r="FM10" i="36" s="1"/>
  <c r="I20" i="1"/>
  <c r="FM10" i="3" s="1"/>
  <c r="Q20" i="1"/>
  <c r="FO10" i="35" s="1"/>
  <c r="P20" i="1"/>
  <c r="M20" i="1"/>
  <c r="EP10" i="2" s="1"/>
  <c r="H20" i="1"/>
  <c r="EO10" i="2" s="1"/>
  <c r="FO10" i="3"/>
  <c r="C25" i="12"/>
  <c r="C24" i="12"/>
  <c r="D89" i="9"/>
  <c r="D88" i="9"/>
  <c r="R67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R61" i="9"/>
  <c r="Q61" i="9"/>
  <c r="P61" i="9"/>
  <c r="O61" i="9"/>
  <c r="N61" i="9"/>
  <c r="M61" i="9"/>
  <c r="L61" i="9"/>
  <c r="K61" i="9"/>
  <c r="J61" i="9"/>
  <c r="I61" i="9"/>
  <c r="G61" i="9"/>
  <c r="F61" i="9"/>
  <c r="E61" i="9"/>
  <c r="D61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G89" i="9"/>
  <c r="H89" i="9"/>
  <c r="I89" i="9"/>
  <c r="K89" i="9"/>
  <c r="L89" i="9"/>
  <c r="M89" i="9"/>
  <c r="N89" i="9"/>
  <c r="O89" i="9"/>
  <c r="G88" i="9"/>
  <c r="H88" i="9"/>
  <c r="I88" i="9"/>
  <c r="J88" i="9"/>
  <c r="L88" i="9"/>
  <c r="M88" i="9"/>
  <c r="N88" i="9"/>
  <c r="H84" i="9"/>
  <c r="I84" i="9"/>
  <c r="J84" i="9"/>
  <c r="K84" i="9"/>
  <c r="L84" i="9"/>
  <c r="M84" i="9"/>
  <c r="N84" i="9"/>
  <c r="O84" i="9"/>
  <c r="G81" i="9"/>
  <c r="I81" i="9"/>
  <c r="J81" i="9"/>
  <c r="K81" i="9"/>
  <c r="L81" i="9"/>
  <c r="M81" i="9"/>
  <c r="N81" i="9"/>
  <c r="O81" i="9"/>
  <c r="G78" i="9"/>
  <c r="H78" i="9"/>
  <c r="I78" i="9"/>
  <c r="J78" i="9"/>
  <c r="K78" i="9"/>
  <c r="L78" i="9"/>
  <c r="M78" i="9"/>
  <c r="N78" i="9"/>
  <c r="O78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G70" i="9"/>
  <c r="H70" i="9"/>
  <c r="I70" i="9"/>
  <c r="J70" i="9"/>
  <c r="K70" i="9"/>
  <c r="M70" i="9"/>
  <c r="N70" i="9"/>
  <c r="G64" i="9"/>
  <c r="H64" i="9"/>
  <c r="I64" i="9"/>
  <c r="J64" i="9"/>
  <c r="K64" i="9"/>
  <c r="L64" i="9"/>
  <c r="M64" i="9"/>
  <c r="N64" i="9"/>
  <c r="G58" i="9"/>
  <c r="H58" i="9"/>
  <c r="I58" i="9"/>
  <c r="J58" i="9"/>
  <c r="K58" i="9"/>
  <c r="L58" i="9"/>
  <c r="M58" i="9"/>
  <c r="N58" i="9"/>
  <c r="O58" i="9"/>
  <c r="G55" i="9"/>
  <c r="H55" i="9"/>
  <c r="I55" i="9"/>
  <c r="J55" i="9"/>
  <c r="K55" i="9"/>
  <c r="L55" i="9"/>
  <c r="M55" i="9"/>
  <c r="G52" i="9"/>
  <c r="H52" i="9"/>
  <c r="I52" i="9"/>
  <c r="J52" i="9"/>
  <c r="K52" i="9"/>
  <c r="L52" i="9"/>
  <c r="M52" i="9"/>
  <c r="N52" i="9"/>
  <c r="O52" i="9"/>
  <c r="G49" i="9"/>
  <c r="H49" i="9"/>
  <c r="I49" i="9"/>
  <c r="J49" i="9"/>
  <c r="K49" i="9"/>
  <c r="L49" i="9"/>
  <c r="M49" i="9"/>
  <c r="N49" i="9"/>
  <c r="O49" i="9"/>
  <c r="G46" i="9"/>
  <c r="H46" i="9"/>
  <c r="I46" i="9"/>
  <c r="J46" i="9"/>
  <c r="K46" i="9"/>
  <c r="L46" i="9"/>
  <c r="M46" i="9"/>
  <c r="N46" i="9"/>
  <c r="O46" i="9"/>
  <c r="G40" i="9"/>
  <c r="H40" i="9"/>
  <c r="I40" i="9"/>
  <c r="J40" i="9"/>
  <c r="K40" i="9"/>
  <c r="L40" i="9"/>
  <c r="M40" i="9"/>
  <c r="N40" i="9"/>
  <c r="O40" i="9"/>
  <c r="G34" i="9"/>
  <c r="H34" i="9"/>
  <c r="I34" i="9"/>
  <c r="J34" i="9"/>
  <c r="K34" i="9"/>
  <c r="L34" i="9"/>
  <c r="M34" i="9"/>
  <c r="N34" i="9"/>
  <c r="O34" i="9"/>
  <c r="G28" i="9"/>
  <c r="H28" i="9"/>
  <c r="I28" i="9"/>
  <c r="J28" i="9"/>
  <c r="K28" i="9"/>
  <c r="L28" i="9"/>
  <c r="M28" i="9"/>
  <c r="N28" i="9"/>
  <c r="O28" i="9"/>
  <c r="G22" i="9"/>
  <c r="H22" i="9"/>
  <c r="I22" i="9"/>
  <c r="J22" i="9"/>
  <c r="K22" i="9"/>
  <c r="L22" i="9"/>
  <c r="M22" i="9"/>
  <c r="N22" i="9"/>
  <c r="O22" i="9"/>
  <c r="G16" i="9"/>
  <c r="H16" i="9"/>
  <c r="I16" i="9"/>
  <c r="J16" i="9"/>
  <c r="K16" i="9"/>
  <c r="L16" i="9"/>
  <c r="M16" i="9"/>
  <c r="N16" i="9"/>
  <c r="O16" i="9"/>
  <c r="G13" i="9"/>
  <c r="H13" i="9"/>
  <c r="I13" i="9"/>
  <c r="J13" i="9"/>
  <c r="K13" i="9"/>
  <c r="L13" i="9"/>
  <c r="M13" i="9"/>
  <c r="O13" i="9"/>
  <c r="O7" i="9"/>
  <c r="N7" i="9"/>
  <c r="M7" i="9"/>
  <c r="L7" i="9"/>
  <c r="K7" i="9"/>
  <c r="J7" i="9"/>
  <c r="I7" i="9"/>
  <c r="H7" i="9"/>
  <c r="G7" i="9"/>
  <c r="C62" i="12"/>
  <c r="C59" i="12"/>
  <c r="C57" i="12"/>
  <c r="C58" i="12"/>
  <c r="C63" i="12"/>
  <c r="C67" i="12"/>
  <c r="C66" i="12"/>
  <c r="C65" i="12"/>
  <c r="C38" i="12"/>
  <c r="AN5" i="8"/>
  <c r="R6" i="11"/>
  <c r="L6" i="11"/>
  <c r="J6" i="11"/>
  <c r="H6" i="11"/>
  <c r="F6" i="11"/>
  <c r="T88" i="9" l="1"/>
  <c r="N73" i="9"/>
  <c r="S10" i="9"/>
  <c r="T19" i="9"/>
  <c r="U25" i="9"/>
  <c r="S37" i="9"/>
  <c r="T43" i="9"/>
  <c r="U61" i="9"/>
  <c r="T10" i="9"/>
  <c r="U19" i="9"/>
  <c r="I87" i="9"/>
  <c r="S31" i="9"/>
  <c r="T37" i="9"/>
  <c r="U43" i="9"/>
  <c r="S61" i="9"/>
  <c r="T67" i="9"/>
  <c r="H73" i="9"/>
  <c r="G87" i="9"/>
  <c r="L87" i="9"/>
  <c r="H87" i="9"/>
  <c r="T31" i="9"/>
  <c r="U37" i="9"/>
  <c r="U67" i="9"/>
  <c r="U4" i="9"/>
  <c r="S19" i="9"/>
  <c r="S25" i="9"/>
  <c r="U31" i="9"/>
  <c r="S43" i="9"/>
  <c r="T61" i="9"/>
  <c r="J73" i="9"/>
  <c r="S67" i="9"/>
  <c r="T25" i="9"/>
  <c r="K73" i="9"/>
  <c r="O73" i="9"/>
  <c r="M73" i="9"/>
  <c r="I73" i="9"/>
  <c r="U10" i="9"/>
  <c r="G73" i="9"/>
  <c r="T4" i="9"/>
  <c r="S4" i="9"/>
  <c r="O87" i="9"/>
  <c r="L73" i="9"/>
  <c r="FO10" i="34"/>
  <c r="M87" i="9"/>
  <c r="N87" i="9"/>
  <c r="J87" i="9"/>
  <c r="K87" i="9"/>
  <c r="D16" i="9"/>
  <c r="R52" i="9"/>
  <c r="Q55" i="9"/>
  <c r="T55" i="9" s="1"/>
  <c r="Q58" i="9"/>
  <c r="D58" i="9"/>
  <c r="F70" i="9"/>
  <c r="E70" i="9"/>
  <c r="Q70" i="9"/>
  <c r="R70" i="9"/>
  <c r="D70" i="9"/>
  <c r="S70" i="9" s="1"/>
  <c r="F64" i="9"/>
  <c r="P64" i="9"/>
  <c r="Q64" i="9"/>
  <c r="T64" i="9" s="1"/>
  <c r="R64" i="9"/>
  <c r="D64" i="9"/>
  <c r="E58" i="9"/>
  <c r="F58" i="9"/>
  <c r="P58" i="9"/>
  <c r="R58" i="9"/>
  <c r="F55" i="9"/>
  <c r="P55" i="9"/>
  <c r="S55" i="9" s="1"/>
  <c r="R55" i="9"/>
  <c r="E52" i="9"/>
  <c r="F52" i="9"/>
  <c r="P52" i="9"/>
  <c r="D52" i="9"/>
  <c r="E49" i="9"/>
  <c r="F49" i="9"/>
  <c r="P49" i="9"/>
  <c r="Q49" i="9"/>
  <c r="R49" i="9"/>
  <c r="D49" i="9"/>
  <c r="E46" i="9"/>
  <c r="F46" i="9"/>
  <c r="P46" i="9"/>
  <c r="Q46" i="9"/>
  <c r="R46" i="9"/>
  <c r="D46" i="9"/>
  <c r="E40" i="9"/>
  <c r="F40" i="9"/>
  <c r="P40" i="9"/>
  <c r="Q40" i="9"/>
  <c r="R40" i="9"/>
  <c r="D40" i="9"/>
  <c r="E34" i="9"/>
  <c r="F34" i="9"/>
  <c r="P34" i="9"/>
  <c r="Q34" i="9"/>
  <c r="R34" i="9"/>
  <c r="D34" i="9"/>
  <c r="E28" i="9"/>
  <c r="F28" i="9"/>
  <c r="P28" i="9"/>
  <c r="Q28" i="9"/>
  <c r="R28" i="9"/>
  <c r="D28" i="9"/>
  <c r="E22" i="9"/>
  <c r="F22" i="9"/>
  <c r="P22" i="9"/>
  <c r="Q22" i="9"/>
  <c r="R22" i="9"/>
  <c r="D22" i="9"/>
  <c r="E16" i="9"/>
  <c r="F16" i="9"/>
  <c r="P16" i="9"/>
  <c r="Q16" i="9"/>
  <c r="R16" i="9"/>
  <c r="R13" i="9"/>
  <c r="E13" i="9"/>
  <c r="F13" i="9"/>
  <c r="P13" i="9"/>
  <c r="Q13" i="9"/>
  <c r="D13" i="9"/>
  <c r="R7" i="9"/>
  <c r="F7" i="9"/>
  <c r="P7" i="9"/>
  <c r="Q7" i="9"/>
  <c r="E7" i="9"/>
  <c r="D7" i="9"/>
  <c r="D78" i="9"/>
  <c r="W6" i="33"/>
  <c r="T6" i="33"/>
  <c r="Q6" i="33"/>
  <c r="N6" i="33"/>
  <c r="K6" i="33"/>
  <c r="H6" i="33"/>
  <c r="G6" i="33"/>
  <c r="F6" i="33"/>
  <c r="E18" i="17"/>
  <c r="D18" i="17"/>
  <c r="C20" i="17"/>
  <c r="C21" i="17"/>
  <c r="C19" i="17"/>
  <c r="S34" i="9" l="1"/>
  <c r="S46" i="9"/>
  <c r="T58" i="9"/>
  <c r="S7" i="9"/>
  <c r="T7" i="9"/>
  <c r="U13" i="9"/>
  <c r="U22" i="9"/>
  <c r="U34" i="9"/>
  <c r="U46" i="9"/>
  <c r="U70" i="9"/>
  <c r="R73" i="9"/>
  <c r="D73" i="9"/>
  <c r="S13" i="9"/>
  <c r="U16" i="9"/>
  <c r="S28" i="9"/>
  <c r="U28" i="9"/>
  <c r="S40" i="9"/>
  <c r="U40" i="9"/>
  <c r="S49" i="9"/>
  <c r="U49" i="9"/>
  <c r="U52" i="9"/>
  <c r="T13" i="9"/>
  <c r="T22" i="9"/>
  <c r="T34" i="9"/>
  <c r="T46" i="9"/>
  <c r="S52" i="9"/>
  <c r="U58" i="9"/>
  <c r="S58" i="9"/>
  <c r="U55" i="9"/>
  <c r="E73" i="9"/>
  <c r="T16" i="9"/>
  <c r="S22" i="9"/>
  <c r="T28" i="9"/>
  <c r="T40" i="9"/>
  <c r="T49" i="9"/>
  <c r="S64" i="9"/>
  <c r="U64" i="9"/>
  <c r="T70" i="9"/>
  <c r="S16" i="9"/>
  <c r="P73" i="9"/>
  <c r="F73" i="9"/>
  <c r="U7" i="9"/>
  <c r="E6" i="33"/>
  <c r="Y6" i="31"/>
  <c r="X6" i="31"/>
  <c r="W6" i="31"/>
  <c r="F16" i="17"/>
  <c r="C16" i="17"/>
  <c r="C17" i="17"/>
  <c r="P89" i="9"/>
  <c r="S89" i="9" s="1"/>
  <c r="Q89" i="9"/>
  <c r="P88" i="9"/>
  <c r="S88" i="9" s="1"/>
  <c r="P84" i="9"/>
  <c r="Q84" i="9"/>
  <c r="R84" i="9"/>
  <c r="P81" i="9"/>
  <c r="Q81" i="9"/>
  <c r="R81" i="9"/>
  <c r="P78" i="9"/>
  <c r="S78" i="9" s="1"/>
  <c r="Q78" i="9"/>
  <c r="R78" i="9"/>
  <c r="AQ5" i="8"/>
  <c r="AK5" i="8"/>
  <c r="AH5" i="8"/>
  <c r="AE5" i="8"/>
  <c r="AB5" i="8"/>
  <c r="Y5" i="8"/>
  <c r="V5" i="8"/>
  <c r="S5" i="8"/>
  <c r="U73" i="9" l="1"/>
  <c r="S73" i="9"/>
  <c r="P5" i="8"/>
  <c r="P87" i="9"/>
  <c r="R87" i="9"/>
  <c r="Q87" i="9"/>
  <c r="G30" i="1"/>
  <c r="K30" i="1"/>
  <c r="O30" i="1"/>
  <c r="P30" i="1"/>
  <c r="T30" i="1"/>
  <c r="G29" i="1"/>
  <c r="K29" i="1"/>
  <c r="O29" i="1"/>
  <c r="P29" i="1"/>
  <c r="T29" i="1"/>
  <c r="T46" i="1"/>
  <c r="P46" i="1"/>
  <c r="O46" i="1"/>
  <c r="K46" i="1"/>
  <c r="G46" i="1"/>
  <c r="F46" i="1"/>
  <c r="E46" i="1"/>
  <c r="D46" i="1"/>
  <c r="AY6" i="23"/>
  <c r="C24" i="17"/>
  <c r="C30" i="12"/>
  <c r="C31" i="12"/>
  <c r="C32" i="12"/>
  <c r="U6" i="23" l="1"/>
  <c r="D6" i="33"/>
  <c r="C6" i="33"/>
  <c r="AW6" i="23"/>
  <c r="AT6" i="23"/>
  <c r="AQ6" i="23"/>
  <c r="AN6" i="23"/>
  <c r="AK6" i="23"/>
  <c r="C43" i="12"/>
  <c r="AZ6" i="23" l="1"/>
  <c r="E89" i="9"/>
  <c r="T89" i="9" s="1"/>
  <c r="F89" i="9"/>
  <c r="U89" i="9" s="1"/>
  <c r="F88" i="9"/>
  <c r="U88" i="9" s="1"/>
  <c r="E84" i="9"/>
  <c r="F84" i="9"/>
  <c r="U84" i="9" s="1"/>
  <c r="D84" i="9"/>
  <c r="D5" i="8"/>
  <c r="L5" i="7"/>
  <c r="I5" i="8" s="1"/>
  <c r="O5" i="8" s="1"/>
  <c r="K5" i="7"/>
  <c r="AC5" i="7" s="1"/>
  <c r="AF5" i="7" s="1"/>
  <c r="G5" i="7"/>
  <c r="J5" i="7" s="1"/>
  <c r="AB5" i="7" s="1"/>
  <c r="F81" i="9"/>
  <c r="U81" i="9" s="1"/>
  <c r="F78" i="9"/>
  <c r="U78" i="9" s="1"/>
  <c r="CM6" i="20"/>
  <c r="CI6" i="20"/>
  <c r="CH6" i="20"/>
  <c r="CD6" i="20"/>
  <c r="CA6" i="20"/>
  <c r="BX6" i="20"/>
  <c r="BU6" i="20"/>
  <c r="BR6" i="20"/>
  <c r="BO6" i="20"/>
  <c r="BL6" i="20"/>
  <c r="F21" i="1"/>
  <c r="S84" i="9" l="1"/>
  <c r="T84" i="9"/>
  <c r="CG6" i="20"/>
  <c r="Q5" i="7"/>
  <c r="G5" i="8"/>
  <c r="M5" i="8" s="1"/>
  <c r="Q52" i="9"/>
  <c r="F87" i="9"/>
  <c r="U87" i="9" s="1"/>
  <c r="R5" i="7"/>
  <c r="AD5" i="7"/>
  <c r="AG5" i="7" s="1"/>
  <c r="X5" i="7"/>
  <c r="W5" i="7"/>
  <c r="H5" i="8"/>
  <c r="N5" i="8" s="1"/>
  <c r="L5" i="8"/>
  <c r="G6" i="23"/>
  <c r="F6" i="23"/>
  <c r="E6" i="23"/>
  <c r="P6" i="23"/>
  <c r="Q73" i="9" l="1"/>
  <c r="T52" i="9"/>
  <c r="T73" i="9" s="1"/>
  <c r="J5" i="8"/>
  <c r="K5" i="8"/>
  <c r="L6" i="23"/>
  <c r="K6" i="23"/>
  <c r="BI6" i="20" l="1"/>
  <c r="BE6" i="20"/>
  <c r="BD6" i="20"/>
  <c r="AZ6" i="20"/>
  <c r="AW6" i="20"/>
  <c r="AT6" i="20"/>
  <c r="AQ6" i="20"/>
  <c r="AN6" i="20"/>
  <c r="AK6" i="20"/>
  <c r="AH6" i="20"/>
  <c r="AE6" i="20"/>
  <c r="AA6" i="20"/>
  <c r="Z6" i="20"/>
  <c r="V6" i="20"/>
  <c r="S6" i="20"/>
  <c r="P6" i="20"/>
  <c r="H6" i="39" s="1"/>
  <c r="M6" i="20"/>
  <c r="J6" i="20"/>
  <c r="G6" i="20"/>
  <c r="E6" i="39" s="1"/>
  <c r="D6" i="20"/>
  <c r="F6" i="39" l="1"/>
  <c r="J6" i="39"/>
  <c r="I6" i="39"/>
  <c r="G6" i="39"/>
  <c r="CR6" i="20"/>
  <c r="M6" i="39" s="1"/>
  <c r="D6" i="39"/>
  <c r="Y6" i="20"/>
  <c r="CQ6" i="20"/>
  <c r="BC6" i="20"/>
  <c r="CP6" i="20" l="1"/>
  <c r="K6" i="39" s="1"/>
  <c r="L6" i="39"/>
  <c r="E10" i="17"/>
  <c r="E25" i="17" s="1"/>
  <c r="D10" i="17"/>
  <c r="D25" i="17" s="1"/>
  <c r="C23" i="17"/>
  <c r="C22" i="17"/>
  <c r="C18" i="17"/>
  <c r="C15" i="17"/>
  <c r="C14" i="17"/>
  <c r="C13" i="17"/>
  <c r="C12" i="17"/>
  <c r="C11" i="17"/>
  <c r="C9" i="17"/>
  <c r="C8" i="17"/>
  <c r="C7" i="17"/>
  <c r="C6" i="17"/>
  <c r="C5" i="17"/>
  <c r="C10" i="17" l="1"/>
  <c r="C25" i="17"/>
  <c r="E6" i="12" l="1"/>
  <c r="D6" i="12"/>
  <c r="C69" i="12"/>
  <c r="C61" i="12"/>
  <c r="C60" i="12"/>
  <c r="C56" i="12"/>
  <c r="C55" i="12"/>
  <c r="C54" i="12"/>
  <c r="C53" i="12"/>
  <c r="C52" i="12"/>
  <c r="C51" i="12"/>
  <c r="C50" i="12"/>
  <c r="C49" i="12"/>
  <c r="C48" i="12"/>
  <c r="C47" i="12"/>
  <c r="C45" i="12"/>
  <c r="C44" i="12"/>
  <c r="C42" i="12"/>
  <c r="C40" i="12"/>
  <c r="C39" i="12"/>
  <c r="C37" i="12"/>
  <c r="C36" i="12"/>
  <c r="C35" i="12"/>
  <c r="C34" i="12"/>
  <c r="C33" i="12"/>
  <c r="C29" i="12"/>
  <c r="C28" i="12"/>
  <c r="C27" i="12"/>
  <c r="C26" i="12"/>
  <c r="C23" i="12"/>
  <c r="C22" i="12"/>
  <c r="C21" i="12"/>
  <c r="C20" i="12"/>
  <c r="C19" i="12"/>
  <c r="C17" i="12"/>
  <c r="C16" i="12"/>
  <c r="C15" i="12"/>
  <c r="C14" i="12"/>
  <c r="C13" i="12"/>
  <c r="C12" i="12"/>
  <c r="C11" i="12"/>
  <c r="C10" i="12"/>
  <c r="C9" i="12"/>
  <c r="C8" i="12"/>
  <c r="E6" i="11" l="1"/>
  <c r="FL7" i="3"/>
  <c r="FK7" i="3"/>
  <c r="FJ7" i="3"/>
  <c r="FI7" i="3"/>
  <c r="FH7" i="3"/>
  <c r="FF7" i="3"/>
  <c r="FD7" i="3"/>
  <c r="FC7" i="3"/>
  <c r="FB7" i="3"/>
  <c r="FA7" i="3"/>
  <c r="EZ7" i="3"/>
  <c r="EY7" i="3"/>
  <c r="EX7" i="3"/>
  <c r="EW7" i="3"/>
  <c r="EV7" i="3"/>
  <c r="EU7" i="3"/>
  <c r="ET7" i="3"/>
  <c r="ES7" i="3"/>
  <c r="ER7" i="3"/>
  <c r="EQ7" i="3"/>
  <c r="EP7" i="3"/>
  <c r="EO7" i="3"/>
  <c r="DQ7" i="3"/>
  <c r="DR7" i="3"/>
  <c r="DS7" i="3"/>
  <c r="E81" i="9"/>
  <c r="D81" i="9"/>
  <c r="E78" i="9"/>
  <c r="T78" i="9" s="1"/>
  <c r="S81" i="9" l="1"/>
  <c r="D87" i="9"/>
  <c r="S87" i="9" s="1"/>
  <c r="T81" i="9"/>
  <c r="E87" i="9"/>
  <c r="T87" i="9" s="1"/>
  <c r="BC5" i="8"/>
  <c r="AZ5" i="8"/>
  <c r="AW5" i="8"/>
  <c r="S5" i="7" l="1"/>
  <c r="V5" i="7" s="1"/>
  <c r="M5" i="7"/>
  <c r="P5" i="7" l="1"/>
  <c r="AE5" i="7"/>
  <c r="FO7" i="3" l="1"/>
  <c r="FN7" i="3"/>
  <c r="FM7" i="3"/>
  <c r="CU7" i="3"/>
  <c r="CT7" i="3"/>
  <c r="CS7" i="3"/>
  <c r="BW7" i="3"/>
  <c r="BV7" i="3"/>
  <c r="BU7" i="3"/>
  <c r="AY7" i="3"/>
  <c r="AX7" i="3"/>
  <c r="AW7" i="3"/>
  <c r="AA7" i="3"/>
  <c r="Z7" i="3"/>
  <c r="EN7" i="2"/>
  <c r="EM7" i="2"/>
  <c r="EL7" i="2"/>
  <c r="EK7" i="2"/>
  <c r="EJ7" i="2"/>
  <c r="EI7" i="2"/>
  <c r="EH7" i="2"/>
  <c r="EG7" i="2"/>
  <c r="EF7" i="2"/>
  <c r="EE7" i="2"/>
  <c r="ED7" i="2"/>
  <c r="EC7" i="2"/>
  <c r="EB7" i="2"/>
  <c r="EA7" i="2"/>
  <c r="DZ7" i="2"/>
  <c r="DY7" i="2"/>
  <c r="DX7" i="2"/>
  <c r="DW7" i="2"/>
  <c r="DV7" i="2"/>
  <c r="DU7" i="2"/>
  <c r="DT7" i="2"/>
  <c r="DS7" i="2"/>
  <c r="DR7" i="2"/>
  <c r="DQ7" i="2"/>
  <c r="CU7" i="2"/>
  <c r="CT7" i="2"/>
  <c r="CS7" i="2"/>
  <c r="BW7" i="2"/>
  <c r="BV7" i="2"/>
  <c r="BU7" i="2"/>
  <c r="AY7" i="2"/>
  <c r="AX7" i="2"/>
  <c r="AW7" i="2"/>
  <c r="AA7" i="2"/>
  <c r="Z7" i="2"/>
  <c r="Y7" i="2"/>
  <c r="EO7" i="2" l="1"/>
  <c r="EQ7" i="2"/>
  <c r="EP7" i="2"/>
  <c r="D24" i="1" l="1"/>
  <c r="F22" i="1"/>
  <c r="G22" i="1"/>
  <c r="K22" i="1"/>
  <c r="O22" i="1"/>
  <c r="P22" i="1"/>
  <c r="T22" i="1"/>
  <c r="G21" i="1"/>
  <c r="K21" i="1"/>
  <c r="O21" i="1"/>
  <c r="P21" i="1"/>
  <c r="T21" i="1"/>
  <c r="E17" i="1"/>
  <c r="F17" i="1"/>
  <c r="G17" i="1"/>
  <c r="T17" i="1"/>
  <c r="CJ6" i="20" s="1"/>
  <c r="E14" i="1"/>
  <c r="F14" i="1"/>
  <c r="G14" i="1"/>
  <c r="T14" i="1"/>
  <c r="E11" i="1"/>
  <c r="F11" i="1"/>
  <c r="G11" i="1"/>
  <c r="E8" i="1"/>
  <c r="F8" i="1"/>
  <c r="G8" i="1"/>
  <c r="T8" i="1"/>
  <c r="E43" i="1"/>
  <c r="F43" i="1"/>
  <c r="G43" i="1"/>
  <c r="K43" i="1"/>
  <c r="O43" i="1"/>
  <c r="P43" i="1"/>
  <c r="T43" i="1"/>
  <c r="E40" i="1"/>
  <c r="F40" i="1"/>
  <c r="G40" i="1"/>
  <c r="K40" i="1"/>
  <c r="O40" i="1"/>
  <c r="P40" i="1"/>
  <c r="T40" i="1"/>
  <c r="E37" i="1"/>
  <c r="F37" i="1"/>
  <c r="D90" i="9" s="1"/>
  <c r="G37" i="1"/>
  <c r="G90" i="9" s="1"/>
  <c r="K37" i="1"/>
  <c r="P90" i="9" s="1"/>
  <c r="O37" i="1"/>
  <c r="P37" i="1"/>
  <c r="E90" i="9" s="1"/>
  <c r="T37" i="1"/>
  <c r="Q90" i="9" s="1"/>
  <c r="E34" i="1"/>
  <c r="F34" i="1"/>
  <c r="D76" i="9" s="1"/>
  <c r="G34" i="1"/>
  <c r="K34" i="1"/>
  <c r="O34" i="1"/>
  <c r="P34" i="1"/>
  <c r="E76" i="9" s="1"/>
  <c r="T34" i="1"/>
  <c r="Q76" i="9" s="1"/>
  <c r="E31" i="1"/>
  <c r="F31" i="1"/>
  <c r="G31" i="1"/>
  <c r="K31" i="1"/>
  <c r="O31" i="1"/>
  <c r="P31" i="1"/>
  <c r="T31" i="1"/>
  <c r="E5" i="1"/>
  <c r="F5" i="1"/>
  <c r="G5" i="1"/>
  <c r="E2" i="1"/>
  <c r="G2" i="1"/>
  <c r="D22" i="1"/>
  <c r="D21" i="1"/>
  <c r="D17" i="1"/>
  <c r="D14" i="1"/>
  <c r="D11" i="1"/>
  <c r="D8" i="1"/>
  <c r="D43" i="1"/>
  <c r="D40" i="1"/>
  <c r="D37" i="1"/>
  <c r="D34" i="1"/>
  <c r="D31" i="1"/>
  <c r="D5" i="1"/>
  <c r="D2" i="1"/>
  <c r="T76" i="9" l="1"/>
  <c r="CU6" i="20"/>
  <c r="K28" i="1"/>
  <c r="T90" i="9"/>
  <c r="AB6" i="20"/>
  <c r="M6" i="23"/>
  <c r="AC6" i="23" s="1"/>
  <c r="D5" i="7"/>
  <c r="CT6" i="20"/>
  <c r="S90" i="9"/>
  <c r="T28" i="1"/>
  <c r="P28" i="1"/>
  <c r="G76" i="9"/>
  <c r="S76" i="9" s="1"/>
  <c r="G28" i="1"/>
  <c r="F28" i="1"/>
  <c r="T20" i="1"/>
  <c r="O28" i="1"/>
  <c r="F20" i="1"/>
  <c r="FM10" i="34" s="1"/>
  <c r="G20" i="1"/>
  <c r="FM10" i="35" s="1"/>
  <c r="D6" i="23"/>
  <c r="C6" i="12"/>
  <c r="D20" i="1"/>
  <c r="K20" i="1"/>
  <c r="FN10" i="34" s="1"/>
  <c r="D6" i="11" l="1"/>
  <c r="I6" i="11" s="1"/>
  <c r="CS6" i="20"/>
  <c r="AA6" i="23"/>
  <c r="Z6" i="23"/>
  <c r="Y6" i="23"/>
  <c r="FO10" i="36"/>
  <c r="AE6" i="23"/>
  <c r="S6" i="23"/>
  <c r="B6" i="33"/>
  <c r="J6" i="23"/>
  <c r="K6" i="11" l="1"/>
  <c r="G6" i="11"/>
  <c r="O6" i="11"/>
  <c r="T6" i="11"/>
</calcChain>
</file>

<file path=xl/sharedStrings.xml><?xml version="1.0" encoding="utf-8"?>
<sst xmlns="http://schemas.openxmlformats.org/spreadsheetml/2006/main" count="2334" uniqueCount="404">
  <si>
    <t>город</t>
  </si>
  <si>
    <t>село</t>
  </si>
  <si>
    <t>Нач.школа-сад</t>
  </si>
  <si>
    <t>ОУ с дошк.группой</t>
  </si>
  <si>
    <t>количество учреждений</t>
  </si>
  <si>
    <t>ВСЕГО</t>
  </si>
  <si>
    <t>УДОД</t>
  </si>
  <si>
    <t>Всего МДОО</t>
  </si>
  <si>
    <t>группы общеразвивающей направленности</t>
  </si>
  <si>
    <t>группы оздоровительной направленности</t>
  </si>
  <si>
    <t>группы комбинированной направленности</t>
  </si>
  <si>
    <t>семейные дошкольные группы</t>
  </si>
  <si>
    <t>ОУ и УДОД , в которых функционируют только группы ГКП</t>
  </si>
  <si>
    <t>ОО для детей дошкольного и младшего школьного возраста</t>
  </si>
  <si>
    <t>ИП по присмотру и уходу</t>
  </si>
  <si>
    <t>Организации дополнительного  образования</t>
  </si>
  <si>
    <t>Всего</t>
  </si>
  <si>
    <t>младенческий    (2 м.-1 г.)</t>
  </si>
  <si>
    <t>ранний возрат  (1-3 г)</t>
  </si>
  <si>
    <t>Для детей дошкольного возраста</t>
  </si>
  <si>
    <t>всего</t>
  </si>
  <si>
    <t>разновозрастная</t>
  </si>
  <si>
    <t>групп</t>
  </si>
  <si>
    <t>мест</t>
  </si>
  <si>
    <t>детей</t>
  </si>
  <si>
    <t>Наименование территории</t>
  </si>
  <si>
    <t>количество групп</t>
  </si>
  <si>
    <t>количество детей</t>
  </si>
  <si>
    <t>ИТОГО</t>
  </si>
  <si>
    <t>4 года - 5 лет</t>
  </si>
  <si>
    <t>5лет- 6 лет</t>
  </si>
  <si>
    <t>6  лет - 7 лет</t>
  </si>
  <si>
    <t>среднегодовая числ-ть</t>
  </si>
  <si>
    <t>на 1 ребенка</t>
  </si>
  <si>
    <t>всего пропущенных дней</t>
  </si>
  <si>
    <t>% функционир</t>
  </si>
  <si>
    <t>№ п/п</t>
  </si>
  <si>
    <t>на 1000</t>
  </si>
  <si>
    <t>из них простудных</t>
  </si>
  <si>
    <t>из них инфекционных</t>
  </si>
  <si>
    <t>9. Заболеваемость</t>
  </si>
  <si>
    <t>всего случаев заболеваний</t>
  </si>
  <si>
    <t>ЧБД</t>
  </si>
  <si>
    <t>Показатель</t>
  </si>
  <si>
    <t>Частные дошкольные образовательные организации (в т.ч. частные общеобразовательные организации с дошкольными группами)</t>
  </si>
  <si>
    <t>Муниципальные дошкольные образовательные организации</t>
  </si>
  <si>
    <t>Дошкольные группы в муниципальных общеобразовательных организациях</t>
  </si>
  <si>
    <t>Частные дошкольные образовательные организации (в .ч. частная общеобразовательная оргаганизация с дошкольными группами)</t>
  </si>
  <si>
    <t>10. Группы компенсирующей и оздоровительной направленности</t>
  </si>
  <si>
    <t>% охвата</t>
  </si>
  <si>
    <t>1 группа</t>
  </si>
  <si>
    <t>2 группа</t>
  </si>
  <si>
    <t>3 группа</t>
  </si>
  <si>
    <t>%</t>
  </si>
  <si>
    <t>Всего детей</t>
  </si>
  <si>
    <t>Общие данные:</t>
  </si>
  <si>
    <t>Имеют канализацию</t>
  </si>
  <si>
    <t>Имеют горячее водоснабжение</t>
  </si>
  <si>
    <t>Централизованное отопление</t>
  </si>
  <si>
    <t>Автономное отопление</t>
  </si>
  <si>
    <t>Овощехранилище</t>
  </si>
  <si>
    <t>Автоматическая пожарная сигнализация</t>
  </si>
  <si>
    <t>Тревожная кнопка</t>
  </si>
  <si>
    <t>Система видеонаблюдения</t>
  </si>
  <si>
    <t>Учреждения, имеющие двери с кодовыми замками, домофоны</t>
  </si>
  <si>
    <t>Учреждения, имеющие вахтера (дневного)</t>
  </si>
  <si>
    <t>Здоровьесберегающая среда:</t>
  </si>
  <si>
    <t>Плескательный бассейн</t>
  </si>
  <si>
    <t>Плавательный бассейн</t>
  </si>
  <si>
    <t>Изолятор</t>
  </si>
  <si>
    <t>Медицинский кабинет</t>
  </si>
  <si>
    <t>Физиопроцедурный кабинет</t>
  </si>
  <si>
    <t>Спортзал отдельный</t>
  </si>
  <si>
    <t>Спортплощадка</t>
  </si>
  <si>
    <t>Ортопедический, кабинет</t>
  </si>
  <si>
    <t>Ортоптический кабинет</t>
  </si>
  <si>
    <t>Тренажерный зал</t>
  </si>
  <si>
    <t>Сауна</t>
  </si>
  <si>
    <t>Фитобар</t>
  </si>
  <si>
    <t>Соляная комната</t>
  </si>
  <si>
    <t>Логопедический кабинет</t>
  </si>
  <si>
    <t>Кабинет педагога-психолога</t>
  </si>
  <si>
    <t>Комната психологической разгрузки, сенсорная комната</t>
  </si>
  <si>
    <t>Среда художественно-эстетического разв.</t>
  </si>
  <si>
    <t>Изостудия</t>
  </si>
  <si>
    <t>Театральная студия</t>
  </si>
  <si>
    <t>Среда интеллектуального развития:</t>
  </si>
  <si>
    <t>Методический кабинет</t>
  </si>
  <si>
    <t xml:space="preserve">Компьютерный класс  </t>
  </si>
  <si>
    <t>Мультимедийный проектор</t>
  </si>
  <si>
    <t>Интерактивная доска</t>
  </si>
  <si>
    <t>Игротека</t>
  </si>
  <si>
    <t>Музей</t>
  </si>
  <si>
    <t>Кабинет иностранного языка</t>
  </si>
  <si>
    <t>Экологическая комната</t>
  </si>
  <si>
    <t>Зимний сад</t>
  </si>
  <si>
    <t>Общее кол-во мунципальных дошкольных образовательных организаций</t>
  </si>
  <si>
    <t>из них</t>
  </si>
  <si>
    <t>из них % род.платы</t>
  </si>
  <si>
    <t>Фактическая стоимость содержания 1 ребенка 
(руб. в мес.)</t>
  </si>
  <si>
    <t>из них % средств муниц.бюджета</t>
  </si>
  <si>
    <t>человек</t>
  </si>
  <si>
    <t>№п/п</t>
  </si>
  <si>
    <t xml:space="preserve"> льготная категория</t>
  </si>
  <si>
    <t>Детей, оба родителя которых работают в бюджетных организациях</t>
  </si>
  <si>
    <t>Многодетных семей</t>
  </si>
  <si>
    <t>в них детей - дошкольников</t>
  </si>
  <si>
    <t>Малообеспеченных семей</t>
  </si>
  <si>
    <t>из них мать-одиночка</t>
  </si>
  <si>
    <t>из них разведенных</t>
  </si>
  <si>
    <t>из них потеря кормильца</t>
  </si>
  <si>
    <t>Детей, находящихся под опекой</t>
  </si>
  <si>
    <t>Детей-инвалидов</t>
  </si>
  <si>
    <t>Детей из семей-переселенцев из зоны ЧАЭС</t>
  </si>
  <si>
    <t>Детей-иностранцев (не имеющих рос.гражд.)</t>
  </si>
  <si>
    <t xml:space="preserve">Всего </t>
  </si>
  <si>
    <t>Категория граждан</t>
  </si>
  <si>
    <t xml:space="preserve">______________________район </t>
  </si>
  <si>
    <t>2.1.</t>
  </si>
  <si>
    <t>3.1.</t>
  </si>
  <si>
    <t>4.1.</t>
  </si>
  <si>
    <t>4.2.</t>
  </si>
  <si>
    <t>4.3.</t>
  </si>
  <si>
    <t>от 0 до 1 года</t>
  </si>
  <si>
    <t>от 2 до 3 лет</t>
  </si>
  <si>
    <t>от 3 до 4 лет</t>
  </si>
  <si>
    <t>от 4 до 5 лет</t>
  </si>
  <si>
    <t>от 5 до 6 лет</t>
  </si>
  <si>
    <t>от 6 до 7 лет</t>
  </si>
  <si>
    <t>от 1 до 2 лет</t>
  </si>
  <si>
    <t>Исполнится 7 лет</t>
  </si>
  <si>
    <t>Численность детей, охваченных услугами государственного сектора дошкольного образования</t>
  </si>
  <si>
    <t>художественно-эстетическое</t>
  </si>
  <si>
    <t>бесплатные</t>
  </si>
  <si>
    <t>платные</t>
  </si>
  <si>
    <t>кружков</t>
  </si>
  <si>
    <t>Направления услуг</t>
  </si>
  <si>
    <t xml:space="preserve">При получении 1 ребенком нескольких услуг в строке «всего» он учитывается 1 раз. </t>
  </si>
  <si>
    <t>При функционировании в 1 ДОО нескольких услуг в графе "Всего" организация учитывается 1 раз.</t>
  </si>
  <si>
    <t xml:space="preserve">всего </t>
  </si>
  <si>
    <t>единиц</t>
  </si>
  <si>
    <t>в них мест</t>
  </si>
  <si>
    <t>в них групп</t>
  </si>
  <si>
    <t>Открывшиеся ДОО</t>
  </si>
  <si>
    <t>Открывшиеся группы в ДОО</t>
  </si>
  <si>
    <t>х</t>
  </si>
  <si>
    <t>Открывшиеся группы в школах</t>
  </si>
  <si>
    <t>Закрывшиеся на капитальный ремонт ДОО</t>
  </si>
  <si>
    <t>Закрывшиеся на капитальный ремонт группы</t>
  </si>
  <si>
    <t>Количество организаций, принятых в муниципальную собственность</t>
  </si>
  <si>
    <t>месяц открытия (ликвидации), насел. пункт, способ организации 
(новое строительство, возврат, перепрофилирование и др.)</t>
  </si>
  <si>
    <t>Ликвидированные организации, реалующие программу дошкольного образования (указать причину ликвидации)</t>
  </si>
  <si>
    <t>Индивидуальные предприниматели, оказывающие услуги по присмотру и уходу за детьми дошкольного возраста</t>
  </si>
  <si>
    <t xml:space="preserve">ГКП на базе всех учреждений
</t>
  </si>
  <si>
    <t>Территория</t>
  </si>
  <si>
    <t>Подпись руководителя муниципального органа управления образованием</t>
  </si>
  <si>
    <t>_______________________________</t>
  </si>
  <si>
    <t>Регистрационный номер _________________________ 
от __________________________</t>
  </si>
  <si>
    <t>детей из неполных семей всего:</t>
  </si>
  <si>
    <t>Детей родителей-инвалидов</t>
  </si>
  <si>
    <t>Детей из неблагополучных семей</t>
  </si>
  <si>
    <t>Численность детей, охваченных услугами дошкольного образования в негосударственном секторе (ЧДОУ и Искорка)</t>
  </si>
  <si>
    <t>Численность детей, охваченных услугами присмотра и ухода в негосударственном секторе (ИП, ООО)</t>
  </si>
  <si>
    <t>из них инвалиды</t>
  </si>
  <si>
    <t>Лингафонный кабинет (стационарный, мобильный)</t>
  </si>
  <si>
    <t>ИП (ООО) по присмотру, уходу и развитию</t>
  </si>
  <si>
    <t>Всего по группам</t>
  </si>
  <si>
    <t>проверка</t>
  </si>
  <si>
    <t>сумма  списочного наличия детей на 1 число каждого месяца за 12 месяцев</t>
  </si>
  <si>
    <t xml:space="preserve">Среднее число дней работы организаций за период с начала отчетного года </t>
  </si>
  <si>
    <t>Плановое количество детодней</t>
  </si>
  <si>
    <t>всего проведенных дней (фактическое количество детодней)</t>
  </si>
  <si>
    <t>Количество дней пропущено по болезни</t>
  </si>
  <si>
    <t>несчастные случаи, травмы (акт Н-2)</t>
  </si>
  <si>
    <t>с тубинтоксикацией</t>
  </si>
  <si>
    <t xml:space="preserve">Оздоровительные группы для детей </t>
  </si>
  <si>
    <t>другие (указать)</t>
  </si>
  <si>
    <t>Зал хореографии</t>
  </si>
  <si>
    <t>Автогородок (специально оборудованный на территории или в отдельном помещении зданий)</t>
  </si>
  <si>
    <t>Из них</t>
  </si>
  <si>
    <t>до 3 лет</t>
  </si>
  <si>
    <t>3-4 лет</t>
  </si>
  <si>
    <t xml:space="preserve">Территория </t>
  </si>
  <si>
    <t>Спортзал совмещенный с музыкальным</t>
  </si>
  <si>
    <t>Музыкальный зал отдельный</t>
  </si>
  <si>
    <t>из них обучение детей игре в шахматы</t>
  </si>
  <si>
    <t>социально-педагогическое</t>
  </si>
  <si>
    <t>физкультурно-спортивные</t>
  </si>
  <si>
    <t>техническое</t>
  </si>
  <si>
    <t>туристско-краеведческое</t>
  </si>
  <si>
    <t>естественнонаучное</t>
  </si>
  <si>
    <t>занятия с логопедом</t>
  </si>
  <si>
    <t>занятия с дефектологом</t>
  </si>
  <si>
    <t>занятия с психологом</t>
  </si>
  <si>
    <t>музыкально-ритмические занятия</t>
  </si>
  <si>
    <t>изучение иностранного языка</t>
  </si>
  <si>
    <t>компьтерная граммотность</t>
  </si>
  <si>
    <t>Численность детей, получающих услуги на платной основе</t>
  </si>
  <si>
    <t>численность детей на конец года</t>
  </si>
  <si>
    <t>из них с безопасным покрытием</t>
  </si>
  <si>
    <t>Детей, для которых русский язык не является родным (общение на рус. яз. затруднено)</t>
  </si>
  <si>
    <t>Сумма</t>
  </si>
  <si>
    <t>группы по присмотру и уходу</t>
  </si>
  <si>
    <t>ЧДО, ИП с лицензией
(в т.ч. "Искорка")</t>
  </si>
  <si>
    <t>В том числе количество детей-инвалидов</t>
  </si>
  <si>
    <t>Из них дней по заболеваниям:</t>
  </si>
  <si>
    <t>Итого дней</t>
  </si>
  <si>
    <t>бактериальной дизентерией</t>
  </si>
  <si>
    <t>энтеритом, колитом и гастроэнтеритом</t>
  </si>
  <si>
    <t>скарлатиной</t>
  </si>
  <si>
    <t>ангиной (острым тонзиллитом)</t>
  </si>
  <si>
    <t>гриппом и острыми инфекциями верхних дыхательных путей</t>
  </si>
  <si>
    <t>пневмонией</t>
  </si>
  <si>
    <t>другими заболеваниями</t>
  </si>
  <si>
    <t>Итого</t>
  </si>
  <si>
    <t>Данные предыдущей талб.</t>
  </si>
  <si>
    <t>Сроки реализации</t>
  </si>
  <si>
    <t xml:space="preserve">социально-педагогическое </t>
  </si>
  <si>
    <t>Информация о проектах, реализуемых на муниципальном уровне, по направлениям</t>
  </si>
  <si>
    <t>Наименование проекта</t>
  </si>
  <si>
    <t>физкультурно-спортивные (в т.ч. здоровоесбережение)</t>
  </si>
  <si>
    <t>Количество ДО, принимающих участие</t>
  </si>
  <si>
    <t>место происшествия несчастного случая</t>
  </si>
  <si>
    <t>Учебные занятия и мероприятия, перерывы между ними, в соотвествии с учебным планом</t>
  </si>
  <si>
    <t>Занятия по физической культуре в соответствии с учебным планом</t>
  </si>
  <si>
    <t>Учебная, производственная практика, сельско-хозяйственные работы, общественно-полезный труд, работы на учебно-опытных участках, в лагерях труда и отдыха</t>
  </si>
  <si>
    <t>Спортивные соревнования, тренировки, оздоровительные мероприятия, спортивные лагеря, загородные дачи, экскурсии, походы, прогулки, экспедиции и другие мероприятия</t>
  </si>
  <si>
    <t>Следование к месту проведения учебных занятий, мероприятий и обратно транспортом или пешком</t>
  </si>
  <si>
    <t>Осуществление иных правомерных действий, в том числе направленных на предоставление катастроф, аварий, иных чрезвычайных обстоятельств</t>
  </si>
  <si>
    <t>всего пострадавших в результате несчастных случаев</t>
  </si>
  <si>
    <t>всего пострадавших в результате несчастных случаев с тяжелыми последствиями, установлена инвалидность 1,2,3 группы/категория "ребенок-инвалид"</t>
  </si>
  <si>
    <t>всего пострадавших в рельтате несчастных случаев со смертельным исходом</t>
  </si>
  <si>
    <t>"тяжелые"</t>
  </si>
  <si>
    <t>со смертельным исходом</t>
  </si>
  <si>
    <t>в том числе</t>
  </si>
  <si>
    <t>всего пострадавших</t>
  </si>
  <si>
    <t>со смертельным исходом - количество погибших в рельтате несчастных случаев со смертельным исходом</t>
  </si>
  <si>
    <t>внеаудиторные, внеклассные и другие мероприятия  в выходные, праздничные и каникулярные дни, проводимые непосредственно организацией, осуществляющей образовательную деятельность</t>
  </si>
  <si>
    <t>Интерактивный стол</t>
  </si>
  <si>
    <t>Компьютер, ноутбуки (для работы с детьми)</t>
  </si>
  <si>
    <t>9.1.</t>
  </si>
  <si>
    <t>9.2.</t>
  </si>
  <si>
    <t>9.3.</t>
  </si>
  <si>
    <t>Детей из семей, имеющих статус переселенцев, беженцев (вне зависимости от наличия гражданства):</t>
  </si>
  <si>
    <t>из Украины</t>
  </si>
  <si>
    <t>из стран ближнего зарубежья</t>
  </si>
  <si>
    <t>из стран дальнего зарубежья</t>
  </si>
  <si>
    <t>сахарного диабета</t>
  </si>
  <si>
    <t>заболеваний желучно-кишечного тракта</t>
  </si>
  <si>
    <t>аллергических реакций</t>
  </si>
  <si>
    <t>В том числе по причине:</t>
  </si>
  <si>
    <t>Численность детей в организациях, реализующих программу дошкольного образования</t>
  </si>
  <si>
    <t>из них на глютен</t>
  </si>
  <si>
    <t>Численность детей, которые нуждаются в органнизации диетического питания, в соотвествии с заключениями врачей</t>
  </si>
  <si>
    <t>Численность детей, для которых организовано детические питание</t>
  </si>
  <si>
    <t>Данную форму необходимо представить в электронном виде, а также сканированную копию информации, подписанную начальником управления образования</t>
  </si>
  <si>
    <t>"тяжелые" - количество пострадавших в результате несчастных случаев с установлением степени повреждения здоровья "тяжелая", установлена инвалидность 1,2,3 группы/категория "ребенок-инвалид"</t>
  </si>
  <si>
    <t>младших (четвертый год жизни)</t>
  </si>
  <si>
    <t>средних (пятый год жизни)</t>
  </si>
  <si>
    <t>старших (шестой год жизни)</t>
  </si>
  <si>
    <t>подготовительных (седьмой год жизни)</t>
  </si>
  <si>
    <t>младших (четветрый год жизни)</t>
  </si>
  <si>
    <t>подготовитильных (седьмой год жизни)</t>
  </si>
  <si>
    <t>подготовитительных (седьмой год жизни)</t>
  </si>
  <si>
    <t>подготовительных (седьой год жизни)</t>
  </si>
  <si>
    <t>средних (пятый  год жизни)</t>
  </si>
  <si>
    <t>4 группа</t>
  </si>
  <si>
    <t>5 группа</t>
  </si>
  <si>
    <t>ветряной оспой</t>
  </si>
  <si>
    <t>коронавирусная инфекция (COVID-19)</t>
  </si>
  <si>
    <t>среднегодовая численность</t>
  </si>
  <si>
    <t xml:space="preserve">Группы коменсирующей *
направленности для детей </t>
  </si>
  <si>
    <t>Кабинет дефектолога</t>
  </si>
  <si>
    <t>Пандус</t>
  </si>
  <si>
    <t>Мини-кванториум</t>
  </si>
  <si>
    <t>Лего-центры</t>
  </si>
  <si>
    <t>Интерактивный пол</t>
  </si>
  <si>
    <t>другое</t>
  </si>
  <si>
    <t>Фактически сложившаяся стоимость питания (руб. в день на 1 ребенка)</t>
  </si>
  <si>
    <t>в штате ДОО</t>
  </si>
  <si>
    <t>внештатн.</t>
  </si>
  <si>
    <t>Наличие адаптированной входной группы (расширенный дверной проем, кнопка вызова персонала, отстутсвие порогов)</t>
  </si>
  <si>
    <t>бесплатно</t>
  </si>
  <si>
    <t>платно</t>
  </si>
  <si>
    <t>Группы сокращенного дня (8 - 10-часового пребывания)</t>
  </si>
  <si>
    <t>Группы полного дня (10,5 - 12-часового пребывания)</t>
  </si>
  <si>
    <t>Группы продленного дня пребывания (13 - 14-часового пребывания)</t>
  </si>
  <si>
    <t>Группы круглосуточного пребывания детей</t>
  </si>
  <si>
    <t>Специализированные кресла для инвалидов в ДОО</t>
  </si>
  <si>
    <t xml:space="preserve">Лифт </t>
  </si>
  <si>
    <t>Адаптированная санитарная комната для инвалидов (туалет отдельный или в туалетной комнате одной из групп)</t>
  </si>
  <si>
    <t xml:space="preserve">Лицензия на образовательную деятельность  </t>
  </si>
  <si>
    <t>Лицензия на оказание первичной доврачебной медико-санитарной помощи в амбулаторных условиях по вакцинации (проведение профилактических прививок)</t>
  </si>
  <si>
    <t>Лицензия на оказание первичной доврачебной медико-санитарной помощи в амбулаторных условиях по сестринскому делу</t>
  </si>
  <si>
    <t>бережливые проекты</t>
  </si>
  <si>
    <t>количество групп полного дня (10,5 - 12-часового пребывания)</t>
  </si>
  <si>
    <t xml:space="preserve">количество групп сокращенного дня (8 - 10 часов пребывания) </t>
  </si>
  <si>
    <t>количество групп продленного дня (13 - 14-часового пребыывания)</t>
  </si>
  <si>
    <t>количество групп круглосуточносго пребывания детей</t>
  </si>
  <si>
    <t>количество мест ГКП (до 5 часов в день)</t>
  </si>
  <si>
    <t xml:space="preserve">количество мест сокращенного дня (8 - 10 часов пребывания) </t>
  </si>
  <si>
    <t>количество мест полного дня (10,5 - 12-часового пребывания)</t>
  </si>
  <si>
    <t>количество мест продленного дня (13 - 14-часового пребыывания)</t>
  </si>
  <si>
    <t>количество мест круглосуточносго пребывания детей</t>
  </si>
  <si>
    <t>количество детей в ГКП (до 5 часов в день)</t>
  </si>
  <si>
    <t xml:space="preserve">количество детей в группах сокращенного дня (8 - 10 часов пребывания) </t>
  </si>
  <si>
    <t>количество детей в группах полного дня (10,5 - 12-часового пребывания)</t>
  </si>
  <si>
    <t>количество детей в группах продленного дня (13 - 14-часового пребыывания)</t>
  </si>
  <si>
    <t xml:space="preserve">количество детей в группах круглосуточносго пребывания </t>
  </si>
  <si>
    <t>* Учитываются только группы круглосуточного пребывания, данные должны соответсвовать табл. №1</t>
  </si>
  <si>
    <t>Общая численность детей должна соответствовать численности детей из табл. №1  без учета детей, охваченных услугами присмотра и ухода и ИП</t>
  </si>
  <si>
    <t>всего детей из данных таблицы №1</t>
  </si>
  <si>
    <t>2)  число проведенных дней воспитанниками в организации определяется на основании табелей посещаемости, путем суммирования численности детей, посетивших организацию за каждый день отчетного года.</t>
  </si>
  <si>
    <t>Итого данные табл. №1</t>
  </si>
  <si>
    <t>Данные таблицы №1</t>
  </si>
  <si>
    <t>Данные табл. №1</t>
  </si>
  <si>
    <t>3. Численность возрастных групп сокращенного дня  и детей  в них*</t>
  </si>
  <si>
    <t>4. Численность возрастных групп полного дня и детей  в них*</t>
  </si>
  <si>
    <t>5. Численность возрастных групп продленного дня и детей  в них*</t>
  </si>
  <si>
    <t>6. Численность возрастных групп круглосуточного пребывания и детей  в них*</t>
  </si>
  <si>
    <t>7. Распределение детей по группам здоровья</t>
  </si>
  <si>
    <t>11. Материальная база  ДОО (только муниципальные дошкольные образовательные организации)</t>
  </si>
  <si>
    <t xml:space="preserve">12. Содержание детей в организациях, реализующих программу дошкольного образования </t>
  </si>
  <si>
    <t>13. Льготы по плате за присмотр и уход за детьми в организациях, реализующих програму дошкольного образования</t>
  </si>
  <si>
    <t>14. Социальный состав семей</t>
  </si>
  <si>
    <t>группы компенсирующей направленности</t>
  </si>
  <si>
    <t>* направленность групп актуализирована в соответствии с п.12 Приказа Минпросвещения России от 31.07.2020 г. №373 "Об утверждении Порядка организации и осуществления образовательной деятельности по основным общеобразовательным программам - образовательным программам дошкольного образования"</t>
  </si>
  <si>
    <t>2. Численность возрастных групп кратковременного пребывания и детей в них*</t>
  </si>
  <si>
    <t>количество ГКП (до 5 часов в день)</t>
  </si>
  <si>
    <r>
      <t>1) в расчет учитываются дети, посещающие ДОО, дошкольные группы в ОО, организации для детей дошкольного и младшего школьного возраста без учета детей, посещающих группы кратковременного пребывания</t>
    </r>
    <r>
      <rPr>
        <b/>
        <sz val="14"/>
        <color theme="1"/>
        <rFont val="Times New Roman"/>
        <family val="1"/>
        <charset val="204"/>
      </rPr>
      <t>;</t>
    </r>
  </si>
  <si>
    <t>8. Функционирование (без ГКП)</t>
  </si>
  <si>
    <t>8.1 Функционирование (ГКП)</t>
  </si>
  <si>
    <t>из них обуч-ся в школе</t>
  </si>
  <si>
    <t>от 1 года до 2 лет</t>
  </si>
  <si>
    <t>Численность детского населения</t>
  </si>
  <si>
    <t xml:space="preserve">Охват </t>
  </si>
  <si>
    <t xml:space="preserve">16. Численность детей, охваченных услугами дошкольного образования, присмотра и ухода </t>
  </si>
  <si>
    <t>17. % охвата услугами дошкольного образования, присмотра и ухода</t>
  </si>
  <si>
    <t>18. Реализация программ раннего изучения иностранного языка</t>
  </si>
  <si>
    <t>19. Дополнительные услуги</t>
  </si>
  <si>
    <t>20. Охват детей платными дополнительными образовательными услугами</t>
  </si>
  <si>
    <t>21. Изменение сети за 2020 год</t>
  </si>
  <si>
    <t>22. Реализация проектов муниципального уровня</t>
  </si>
  <si>
    <r>
      <t xml:space="preserve">23. Отчет о просшедших несчастных случаях с обучающимися за 2020 год (в соотвествии с Порядком расследования и учета несчастных случаев с обучающимися во время пребывания в организации, осуществляющей образовательную деятельность, утвержденным приказом Минобрнауки России от 27.06.2017 г. №602) </t>
    </r>
    <r>
      <rPr>
        <b/>
        <sz val="14"/>
        <color rgb="FFFF0000"/>
        <rFont val="Calibri"/>
        <family val="2"/>
        <charset val="204"/>
        <scheme val="minor"/>
      </rPr>
      <t>с учетом частных дошкольных организаций и ИП, имеющих лицензию  на образовательную деятельность</t>
    </r>
  </si>
  <si>
    <t xml:space="preserve">24. Организация диетического питания </t>
  </si>
  <si>
    <t>1) в расчет учитываются дети, посещающие группы кратковременного пребывания;</t>
  </si>
  <si>
    <r>
      <t>Учитываются дети, которые посещают все группы, включая ГКП, данные должны соотвествовать табл. 1</t>
    </r>
    <r>
      <rPr>
        <b/>
        <sz val="14"/>
        <color rgb="FFFF0000"/>
        <rFont val="Calibri"/>
        <family val="2"/>
        <charset val="204"/>
        <scheme val="minor"/>
      </rPr>
      <t xml:space="preserve"> </t>
    </r>
  </si>
  <si>
    <t>всего организаций, реализующих программу дошкольного образования</t>
  </si>
  <si>
    <t>15. Детское население от 0 до 7*</t>
  </si>
  <si>
    <t>* в соответствии со статистическим сборником</t>
  </si>
  <si>
    <t>Без учета детей, посещающих группы кратковременного пребывания.</t>
  </si>
  <si>
    <t>Группы кратковременного пребывания (от 3 до 5 часов в день)</t>
  </si>
  <si>
    <t>из них организаций, реализующих парциальные программы по иностранному языку</t>
  </si>
  <si>
    <t>других заболеваний (указать)</t>
  </si>
  <si>
    <t>Условия досиупности (кол-во ДОО)</t>
  </si>
  <si>
    <t>численность детей в организациях, которые реализуют программы дошкольного образования</t>
  </si>
  <si>
    <t>численность детей, осваивающих ин-яз. в рамках дополнительного образования</t>
  </si>
  <si>
    <t>численность детей, осваивающих ин-яз. по парциальным программам</t>
  </si>
  <si>
    <t xml:space="preserve">город </t>
  </si>
  <si>
    <t>количество организаций, в которых ин-яз. осваивается в рамках дополнительного образования</t>
  </si>
  <si>
    <t>с тяжелыми нарушением речи (до 3 лет)</t>
  </si>
  <si>
    <t>с тяжелыми нарушением речи (старше 3 лет)</t>
  </si>
  <si>
    <t>с фонетико-фонематическими нарушениями речи (старше 3 лет)</t>
  </si>
  <si>
    <t>для глухих детей (до 3 лет)</t>
  </si>
  <si>
    <t>для глухих детей (старше 3 лет)</t>
  </si>
  <si>
    <t>для слабослышащих детей (до 3 лет)</t>
  </si>
  <si>
    <t>для слабослышащих детей (старше 3 лет)</t>
  </si>
  <si>
    <t>для слепых детей (до 3 лет)</t>
  </si>
  <si>
    <t>для слепых детей (старше 3 лет)</t>
  </si>
  <si>
    <t>для слабовидящих детей (до 3 лет)</t>
  </si>
  <si>
    <t>для слабовидящих детей (старше 3 лет)</t>
  </si>
  <si>
    <t>для детей с амблиопией и косоглазием (до 3 лет)</t>
  </si>
  <si>
    <t>для детей с амблиопией и косоглазием (старше 3 лет)</t>
  </si>
  <si>
    <t>для детей с нарушеииями ОДА (до 3 лет)</t>
  </si>
  <si>
    <t>для детей с нарушеииями ОДА (старше 3 лет)</t>
  </si>
  <si>
    <t>для детей с задержкой психоречевого развития (до 3 лет)</t>
  </si>
  <si>
    <t>для детей с задержкой психическго развития (старше 3 лет)</t>
  </si>
  <si>
    <t>для детей с умственной отсталостью легкой степени (старше 3 лет)</t>
  </si>
  <si>
    <t>для детей с умственной отсталостью умеренной и тяжелой степени (старше 3 лет)</t>
  </si>
  <si>
    <t>для детей с РАС (до 3 лет)</t>
  </si>
  <si>
    <t>для детей с РАС (старше 3 лет)</t>
  </si>
  <si>
    <t>для детей со сложными дефектами (ТМНР) (до 3 лет)</t>
  </si>
  <si>
    <t>для детей со сложными дефектами (ТМНР) (старше 3 лет)</t>
  </si>
  <si>
    <t>численность педагогов, обеспечивающих освоение детьми иностранного языка</t>
  </si>
  <si>
    <t>* Учитываются только группы сокращенного дня, данные должны соответствовать табл. №1</t>
  </si>
  <si>
    <t>* Учитываются только группы кратковременного пребывания, данные должны соответствовать табл. №1</t>
  </si>
  <si>
    <t>* Учитываются только группы полного дня пребывания, данные должны соответствовать табл. №1</t>
  </si>
  <si>
    <t>* Учитываются только группы продленного дня, данные должны соответствовать табл. №1</t>
  </si>
  <si>
    <t xml:space="preserve">группы по адаптации к школе </t>
  </si>
  <si>
    <t>ДОО</t>
  </si>
  <si>
    <t>Краснояружский район</t>
  </si>
  <si>
    <t>Создание лаборатории  технического творчества «Детский Техномир » для детей старшего дошкольного возраста в  поселковых дошкольных образовательных организациях  Краснояружского района</t>
  </si>
  <si>
    <t>Формирование позитивного пространства в образовательных организациях Краснояружского района "Школа добра"</t>
  </si>
  <si>
    <t>2020-2021 год</t>
  </si>
  <si>
    <t>2020-2021год</t>
  </si>
  <si>
    <t>Выращивание саженцев самшита с закрытой корневой системой для реализации программы  по ландшафтному озеленению на территории Краснояружского района" "Самшитовый край"</t>
  </si>
  <si>
    <t>2019-2021г</t>
  </si>
  <si>
    <t>01.09.2020г, п. Красная Яруга, НП Демография (пристройка).</t>
  </si>
  <si>
    <t>01.09.2020год, с. Колотиловка, региональная программа, капитальный ремонт</t>
  </si>
  <si>
    <t xml:space="preserve">Краснояружский район </t>
  </si>
  <si>
    <t>пропущен  показатель</t>
  </si>
  <si>
    <t xml:space="preserve"> дети - инвалиды</t>
  </si>
  <si>
    <t>дети из многодетных семей</t>
  </si>
  <si>
    <t>Регистрационный номер 181-11/124 от 15.02.2021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</si>
</sst>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8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4"/>
      <color rgb="FFFF0000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C9FEF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5" fillId="0" borderId="1" xfId="0" applyFont="1" applyBorder="1"/>
    <xf numFmtId="0" fontId="1" fillId="0" borderId="0" xfId="0" applyFont="1"/>
    <xf numFmtId="0" fontId="1" fillId="0" borderId="1" xfId="0" applyFont="1" applyFill="1" applyBorder="1"/>
    <xf numFmtId="0" fontId="7" fillId="0" borderId="1" xfId="0" applyFont="1" applyFill="1" applyBorder="1"/>
    <xf numFmtId="0" fontId="0" fillId="0" borderId="0" xfId="0" applyFill="1" applyBorder="1"/>
    <xf numFmtId="0" fontId="1" fillId="10" borderId="1" xfId="0" applyFont="1" applyFill="1" applyBorder="1"/>
    <xf numFmtId="0" fontId="0" fillId="0" borderId="0" xfId="0" applyFill="1"/>
    <xf numFmtId="0" fontId="0" fillId="12" borderId="0" xfId="0" applyFill="1"/>
    <xf numFmtId="0" fontId="0" fillId="0" borderId="0" xfId="0" applyProtection="1">
      <protection locked="0"/>
    </xf>
    <xf numFmtId="0" fontId="0" fillId="0" borderId="0" xfId="0" applyProtection="1"/>
    <xf numFmtId="0" fontId="10" fillId="2" borderId="1" xfId="0" applyFont="1" applyFill="1" applyBorder="1" applyAlignment="1" applyProtection="1">
      <alignment horizontal="center"/>
    </xf>
    <xf numFmtId="0" fontId="2" fillId="0" borderId="1" xfId="0" applyFont="1" applyBorder="1" applyProtection="1"/>
    <xf numFmtId="0" fontId="1" fillId="2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14" borderId="1" xfId="0" applyFont="1" applyFill="1" applyBorder="1" applyAlignment="1" applyProtection="1">
      <alignment horizontal="center"/>
    </xf>
    <xf numFmtId="0" fontId="1" fillId="11" borderId="1" xfId="0" applyFont="1" applyFill="1" applyBorder="1" applyAlignment="1" applyProtection="1">
      <alignment horizontal="center"/>
    </xf>
    <xf numFmtId="0" fontId="1" fillId="15" borderId="1" xfId="0" applyFont="1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</xf>
    <xf numFmtId="0" fontId="1" fillId="9" borderId="1" xfId="0" applyFont="1" applyFill="1" applyBorder="1" applyAlignment="1" applyProtection="1">
      <alignment horizontal="center"/>
    </xf>
    <xf numFmtId="0" fontId="6" fillId="0" borderId="1" xfId="0" applyFont="1" applyBorder="1" applyProtection="1"/>
    <xf numFmtId="0" fontId="4" fillId="0" borderId="0" xfId="0" applyFont="1" applyProtection="1"/>
    <xf numFmtId="0" fontId="0" fillId="0" borderId="1" xfId="0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10" fillId="12" borderId="1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0" fontId="0" fillId="18" borderId="0" xfId="0" applyFill="1"/>
    <xf numFmtId="0" fontId="10" fillId="19" borderId="1" xfId="0" applyFont="1" applyFill="1" applyBorder="1" applyAlignment="1">
      <alignment horizontal="center"/>
    </xf>
    <xf numFmtId="0" fontId="10" fillId="20" borderId="1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0" fontId="0" fillId="0" borderId="0" xfId="0" applyAlignment="1" applyProtection="1">
      <protection locked="0"/>
    </xf>
    <xf numFmtId="0" fontId="1" fillId="0" borderId="3" xfId="0" applyFont="1" applyFill="1" applyBorder="1"/>
    <xf numFmtId="0" fontId="0" fillId="0" borderId="3" xfId="0" applyBorder="1"/>
    <xf numFmtId="0" fontId="1" fillId="10" borderId="3" xfId="0" applyFont="1" applyFill="1" applyBorder="1"/>
    <xf numFmtId="0" fontId="7" fillId="0" borderId="3" xfId="0" applyFont="1" applyFill="1" applyBorder="1"/>
    <xf numFmtId="0" fontId="5" fillId="0" borderId="3" xfId="0" applyFont="1" applyBorder="1"/>
    <xf numFmtId="0" fontId="1" fillId="0" borderId="3" xfId="0" applyFont="1" applyBorder="1"/>
    <xf numFmtId="0" fontId="0" fillId="0" borderId="0" xfId="0" applyBorder="1"/>
    <xf numFmtId="0" fontId="1" fillId="0" borderId="0" xfId="0" applyFont="1" applyFill="1" applyBorder="1"/>
    <xf numFmtId="0" fontId="1" fillId="10" borderId="0" xfId="0" applyFont="1" applyFill="1" applyBorder="1"/>
    <xf numFmtId="0" fontId="7" fillId="0" borderId="0" xfId="0" applyFont="1" applyFill="1" applyBorder="1"/>
    <xf numFmtId="0" fontId="5" fillId="0" borderId="0" xfId="0" applyFont="1" applyBorder="1"/>
    <xf numFmtId="0" fontId="1" fillId="0" borderId="0" xfId="0" applyFont="1" applyBorder="1"/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8" fillId="10" borderId="1" xfId="0" applyFont="1" applyFill="1" applyBorder="1" applyProtection="1"/>
    <xf numFmtId="0" fontId="7" fillId="10" borderId="1" xfId="0" applyFont="1" applyFill="1" applyBorder="1" applyAlignment="1" applyProtection="1">
      <alignment horizontal="center"/>
    </xf>
    <xf numFmtId="0" fontId="7" fillId="10" borderId="2" xfId="0" applyFont="1" applyFill="1" applyBorder="1" applyAlignment="1" applyProtection="1">
      <alignment horizontal="center"/>
    </xf>
    <xf numFmtId="0" fontId="3" fillId="10" borderId="1" xfId="0" applyFont="1" applyFill="1" applyBorder="1" applyProtection="1"/>
    <xf numFmtId="0" fontId="1" fillId="10" borderId="1" xfId="0" applyFont="1" applyFill="1" applyBorder="1" applyAlignment="1" applyProtection="1">
      <alignment horizontal="center"/>
    </xf>
    <xf numFmtId="0" fontId="1" fillId="10" borderId="2" xfId="0" applyFont="1" applyFill="1" applyBorder="1" applyAlignment="1" applyProtection="1">
      <alignment horizontal="center"/>
    </xf>
    <xf numFmtId="0" fontId="3" fillId="4" borderId="1" xfId="0" applyFont="1" applyFill="1" applyBorder="1" applyProtection="1"/>
    <xf numFmtId="0" fontId="1" fillId="4" borderId="1" xfId="0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0" fontId="3" fillId="5" borderId="1" xfId="0" applyFont="1" applyFill="1" applyBorder="1" applyProtection="1"/>
    <xf numFmtId="0" fontId="7" fillId="5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2" fillId="5" borderId="1" xfId="0" applyFont="1" applyFill="1" applyBorder="1" applyProtection="1"/>
    <xf numFmtId="0" fontId="0" fillId="5" borderId="1" xfId="0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</xf>
    <xf numFmtId="0" fontId="0" fillId="0" borderId="0" xfId="0" applyFill="1" applyProtection="1"/>
    <xf numFmtId="16" fontId="1" fillId="0" borderId="0" xfId="0" applyNumberFormat="1" applyFont="1" applyFill="1" applyProtection="1"/>
    <xf numFmtId="0" fontId="0" fillId="2" borderId="1" xfId="0" applyFill="1" applyBorder="1" applyProtection="1"/>
    <xf numFmtId="0" fontId="7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13" fontId="7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0" fillId="2" borderId="9" xfId="0" applyFill="1" applyBorder="1" applyAlignment="1" applyProtection="1"/>
    <xf numFmtId="0" fontId="0" fillId="0" borderId="0" xfId="0" applyBorder="1" applyProtection="1"/>
    <xf numFmtId="0" fontId="0" fillId="0" borderId="1" xfId="0" applyBorder="1" applyProtection="1"/>
    <xf numFmtId="0" fontId="2" fillId="0" borderId="1" xfId="0" applyFont="1" applyBorder="1" applyAlignment="1" applyProtection="1">
      <alignment horizontal="left"/>
      <protection locked="0"/>
    </xf>
    <xf numFmtId="0" fontId="1" fillId="13" borderId="1" xfId="0" applyFont="1" applyFill="1" applyBorder="1" applyAlignment="1" applyProtection="1">
      <alignment horizontal="center"/>
    </xf>
    <xf numFmtId="0" fontId="12" fillId="0" borderId="1" xfId="0" applyFont="1" applyBorder="1" applyAlignment="1">
      <alignment vertical="top" wrapText="1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25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24" borderId="1" xfId="0" applyFont="1" applyFill="1" applyBorder="1" applyAlignment="1">
      <alignment horizontal="center"/>
    </xf>
    <xf numFmtId="0" fontId="10" fillId="23" borderId="1" xfId="0" applyFont="1" applyFill="1" applyBorder="1" applyAlignment="1">
      <alignment horizontal="center"/>
    </xf>
    <xf numFmtId="0" fontId="10" fillId="16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26" borderId="1" xfId="0" applyFont="1" applyFill="1" applyBorder="1" applyAlignment="1">
      <alignment horizontal="center"/>
    </xf>
    <xf numFmtId="0" fontId="24" fillId="0" borderId="0" xfId="0" applyFont="1" applyBorder="1"/>
    <xf numFmtId="0" fontId="13" fillId="0" borderId="0" xfId="0" applyFont="1" applyFill="1" applyBorder="1" applyAlignment="1"/>
    <xf numFmtId="0" fontId="1" fillId="0" borderId="0" xfId="0" applyFont="1" applyAlignment="1"/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 applyProtection="1">
      <alignment horizontal="center"/>
    </xf>
    <xf numFmtId="0" fontId="10" fillId="11" borderId="1" xfId="0" applyFont="1" applyFill="1" applyBorder="1" applyAlignment="1" applyProtection="1">
      <alignment horizontal="center"/>
    </xf>
    <xf numFmtId="0" fontId="10" fillId="14" borderId="1" xfId="0" applyFont="1" applyFill="1" applyBorder="1" applyAlignment="1" applyProtection="1">
      <alignment horizontal="center"/>
    </xf>
    <xf numFmtId="0" fontId="10" fillId="15" borderId="1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10" fillId="9" borderId="1" xfId="0" applyFont="1" applyFill="1" applyBorder="1" applyAlignment="1" applyProtection="1">
      <alignment horizontal="center"/>
    </xf>
    <xf numFmtId="0" fontId="10" fillId="13" borderId="1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18" borderId="0" xfId="0" applyFill="1" applyProtection="1"/>
    <xf numFmtId="0" fontId="10" fillId="20" borderId="1" xfId="0" applyFont="1" applyFill="1" applyBorder="1" applyAlignment="1" applyProtection="1">
      <alignment horizontal="center"/>
    </xf>
    <xf numFmtId="0" fontId="2" fillId="9" borderId="1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0" fillId="2" borderId="1" xfId="0" applyFill="1" applyBorder="1" applyAlignment="1" applyProtection="1">
      <alignment horizontal="center"/>
    </xf>
    <xf numFmtId="1" fontId="0" fillId="2" borderId="1" xfId="0" applyNumberForma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0" fillId="0" borderId="1" xfId="0" applyBorder="1" applyProtection="1">
      <protection locked="0"/>
    </xf>
    <xf numFmtId="0" fontId="2" fillId="0" borderId="1" xfId="0" applyFont="1" applyFill="1" applyBorder="1" applyProtection="1"/>
    <xf numFmtId="0" fontId="10" fillId="0" borderId="1" xfId="0" applyFont="1" applyFill="1" applyBorder="1" applyAlignment="1" applyProtection="1">
      <alignment horizontal="center"/>
    </xf>
    <xf numFmtId="0" fontId="10" fillId="17" borderId="1" xfId="0" applyFont="1" applyFill="1" applyBorder="1" applyAlignment="1" applyProtection="1">
      <alignment horizontal="center"/>
    </xf>
    <xf numFmtId="0" fontId="10" fillId="19" borderId="1" xfId="0" applyFont="1" applyFill="1" applyBorder="1" applyAlignment="1" applyProtection="1">
      <alignment horizontal="center"/>
    </xf>
    <xf numFmtId="0" fontId="10" fillId="8" borderId="1" xfId="0" applyFont="1" applyFill="1" applyBorder="1" applyAlignment="1" applyProtection="1">
      <alignment horizontal="center"/>
    </xf>
    <xf numFmtId="2" fontId="0" fillId="20" borderId="1" xfId="0" applyNumberFormat="1" applyFill="1" applyBorder="1" applyAlignment="1" applyProtection="1">
      <alignment horizontal="center"/>
    </xf>
    <xf numFmtId="0" fontId="18" fillId="0" borderId="0" xfId="0" applyFont="1" applyAlignment="1" applyProtection="1">
      <alignment horizontal="justify"/>
    </xf>
    <xf numFmtId="0" fontId="19" fillId="0" borderId="0" xfId="0" applyFont="1" applyAlignment="1" applyProtection="1">
      <alignment horizontal="justify"/>
    </xf>
    <xf numFmtId="0" fontId="17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0" fontId="4" fillId="0" borderId="9" xfId="0" applyFont="1" applyBorder="1" applyAlignment="1" applyProtection="1">
      <alignment horizontal="left"/>
    </xf>
    <xf numFmtId="0" fontId="10" fillId="21" borderId="1" xfId="0" applyFont="1" applyFill="1" applyBorder="1" applyAlignment="1" applyProtection="1">
      <alignment horizontal="center"/>
    </xf>
    <xf numFmtId="0" fontId="0" fillId="19" borderId="1" xfId="0" applyFill="1" applyBorder="1" applyAlignment="1" applyProtection="1">
      <alignment horizontal="center"/>
    </xf>
    <xf numFmtId="2" fontId="2" fillId="21" borderId="1" xfId="0" applyNumberFormat="1" applyFont="1" applyFill="1" applyBorder="1" applyAlignment="1" applyProtection="1">
      <alignment horizontal="center"/>
    </xf>
    <xf numFmtId="0" fontId="0" fillId="20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0" borderId="0" xfId="0" applyAlignment="1" applyProtection="1"/>
    <xf numFmtId="0" fontId="2" fillId="21" borderId="1" xfId="0" applyFont="1" applyFill="1" applyBorder="1" applyAlignment="1" applyProtection="1">
      <alignment horizontal="center"/>
    </xf>
    <xf numFmtId="0" fontId="22" fillId="9" borderId="1" xfId="0" applyFont="1" applyFill="1" applyBorder="1" applyAlignment="1" applyProtection="1">
      <alignment horizontal="center"/>
    </xf>
    <xf numFmtId="0" fontId="22" fillId="0" borderId="1" xfId="0" applyFont="1" applyBorder="1" applyAlignment="1" applyProtection="1">
      <alignment horizontal="center"/>
    </xf>
    <xf numFmtId="0" fontId="2" fillId="3" borderId="1" xfId="0" applyFont="1" applyFill="1" applyBorder="1" applyProtection="1"/>
    <xf numFmtId="0" fontId="17" fillId="3" borderId="1" xfId="0" applyFont="1" applyFill="1" applyBorder="1" applyAlignment="1" applyProtection="1">
      <alignment horizontal="left" vertical="top" wrapText="1"/>
    </xf>
    <xf numFmtId="0" fontId="2" fillId="9" borderId="3" xfId="0" applyFont="1" applyFill="1" applyBorder="1" applyProtection="1"/>
    <xf numFmtId="0" fontId="2" fillId="9" borderId="1" xfId="0" applyFont="1" applyFill="1" applyBorder="1" applyProtection="1"/>
    <xf numFmtId="0" fontId="12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vertical="top" wrapText="1"/>
    </xf>
    <xf numFmtId="0" fontId="3" fillId="0" borderId="1" xfId="0" applyFont="1" applyBorder="1" applyProtection="1"/>
    <xf numFmtId="0" fontId="12" fillId="0" borderId="1" xfId="0" applyFont="1" applyFill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 vertical="top" wrapText="1"/>
    </xf>
    <xf numFmtId="0" fontId="10" fillId="3" borderId="1" xfId="0" applyFont="1" applyFill="1" applyBorder="1" applyAlignment="1" applyProtection="1">
      <alignment horizontal="center" vertical="top" wrapText="1"/>
    </xf>
    <xf numFmtId="0" fontId="10" fillId="14" borderId="1" xfId="0" applyFont="1" applyFill="1" applyBorder="1" applyAlignment="1" applyProtection="1">
      <alignment horizontal="center" vertical="top" wrapText="1"/>
    </xf>
    <xf numFmtId="0" fontId="10" fillId="20" borderId="1" xfId="0" applyFont="1" applyFill="1" applyBorder="1" applyAlignment="1" applyProtection="1">
      <alignment horizontal="center" vertical="top" wrapText="1"/>
    </xf>
    <xf numFmtId="0" fontId="10" fillId="15" borderId="1" xfId="0" applyFont="1" applyFill="1" applyBorder="1" applyAlignment="1" applyProtection="1">
      <alignment horizontal="center" vertical="top" wrapText="1"/>
    </xf>
    <xf numFmtId="0" fontId="10" fillId="8" borderId="1" xfId="0" applyFont="1" applyFill="1" applyBorder="1" applyAlignment="1" applyProtection="1">
      <alignment horizontal="center" vertical="top" wrapText="1"/>
    </xf>
    <xf numFmtId="0" fontId="0" fillId="18" borderId="13" xfId="0" applyFill="1" applyBorder="1" applyAlignment="1" applyProtection="1">
      <alignment horizontal="center" vertical="top"/>
      <protection locked="0"/>
    </xf>
    <xf numFmtId="0" fontId="2" fillId="18" borderId="13" xfId="0" applyFont="1" applyFill="1" applyBorder="1" applyAlignment="1" applyProtection="1">
      <alignment horizontal="center" vertical="top"/>
      <protection locked="0"/>
    </xf>
    <xf numFmtId="0" fontId="0" fillId="18" borderId="13" xfId="0" applyFill="1" applyBorder="1" applyAlignment="1" applyProtection="1">
      <alignment horizontal="center" vertical="top" wrapText="1"/>
      <protection locked="0"/>
    </xf>
    <xf numFmtId="0" fontId="23" fillId="18" borderId="13" xfId="0" applyFont="1" applyFill="1" applyBorder="1" applyAlignment="1" applyProtection="1">
      <alignment horizontal="center" vertical="top"/>
      <protection locked="0"/>
    </xf>
    <xf numFmtId="0" fontId="0" fillId="18" borderId="13" xfId="0" applyFill="1" applyBorder="1" applyAlignment="1" applyProtection="1">
      <alignment vertical="top"/>
      <protection locked="0"/>
    </xf>
    <xf numFmtId="0" fontId="23" fillId="18" borderId="13" xfId="0" applyFont="1" applyFill="1" applyBorder="1" applyAlignment="1" applyProtection="1">
      <alignment vertical="top"/>
      <protection locked="0"/>
    </xf>
    <xf numFmtId="0" fontId="0" fillId="18" borderId="1" xfId="0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left" vertical="top"/>
    </xf>
    <xf numFmtId="0" fontId="17" fillId="0" borderId="1" xfId="0" applyFont="1" applyBorder="1" applyAlignment="1" applyProtection="1">
      <alignment vertical="top" wrapText="1"/>
    </xf>
    <xf numFmtId="0" fontId="2" fillId="9" borderId="3" xfId="0" applyFont="1" applyFill="1" applyBorder="1" applyAlignment="1" applyProtection="1">
      <alignment horizontal="center"/>
    </xf>
    <xf numFmtId="0" fontId="17" fillId="0" borderId="1" xfId="0" applyFont="1" applyBorder="1" applyAlignment="1" applyProtection="1">
      <alignment wrapText="1"/>
    </xf>
    <xf numFmtId="16" fontId="2" fillId="0" borderId="2" xfId="0" applyNumberFormat="1" applyFont="1" applyFill="1" applyBorder="1" applyAlignment="1" applyProtection="1">
      <alignment horizontal="right" vertical="top"/>
    </xf>
    <xf numFmtId="0" fontId="2" fillId="0" borderId="2" xfId="0" applyFont="1" applyFill="1" applyBorder="1" applyAlignment="1" applyProtection="1">
      <alignment horizontal="right" vertical="top"/>
    </xf>
    <xf numFmtId="0" fontId="6" fillId="0" borderId="2" xfId="0" applyFont="1" applyFill="1" applyBorder="1" applyAlignment="1" applyProtection="1">
      <alignment horizontal="right" vertical="top"/>
    </xf>
    <xf numFmtId="0" fontId="25" fillId="0" borderId="1" xfId="0" applyFont="1" applyBorder="1" applyAlignment="1" applyProtection="1">
      <alignment vertical="top" wrapText="1"/>
    </xf>
    <xf numFmtId="0" fontId="6" fillId="0" borderId="2" xfId="0" applyFont="1" applyFill="1" applyBorder="1" applyAlignment="1" applyProtection="1">
      <alignment horizontal="left" vertical="top"/>
    </xf>
    <xf numFmtId="0" fontId="2" fillId="0" borderId="6" xfId="0" applyFont="1" applyFill="1" applyBorder="1" applyAlignment="1" applyProtection="1">
      <alignment horizontal="left" vertical="top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3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0" fillId="18" borderId="1" xfId="0" applyFill="1" applyBorder="1" applyAlignment="1" applyProtection="1">
      <alignment horizontal="center"/>
      <protection locked="0"/>
    </xf>
    <xf numFmtId="0" fontId="2" fillId="18" borderId="1" xfId="0" applyFont="1" applyFill="1" applyBorder="1" applyAlignment="1" applyProtection="1">
      <alignment horizontal="center"/>
      <protection locked="0"/>
    </xf>
    <xf numFmtId="0" fontId="10" fillId="24" borderId="1" xfId="0" applyFont="1" applyFill="1" applyBorder="1" applyAlignment="1" applyProtection="1">
      <alignment horizontal="center"/>
    </xf>
    <xf numFmtId="0" fontId="10" fillId="5" borderId="1" xfId="0" applyFont="1" applyFill="1" applyBorder="1" applyAlignment="1" applyProtection="1">
      <alignment horizontal="center"/>
    </xf>
    <xf numFmtId="0" fontId="0" fillId="24" borderId="1" xfId="0" applyFill="1" applyBorder="1" applyProtection="1"/>
    <xf numFmtId="0" fontId="0" fillId="5" borderId="1" xfId="0" applyFill="1" applyBorder="1" applyProtection="1"/>
    <xf numFmtId="0" fontId="0" fillId="9" borderId="1" xfId="0" applyFill="1" applyBorder="1" applyProtection="1"/>
    <xf numFmtId="0" fontId="0" fillId="17" borderId="1" xfId="0" applyFill="1" applyBorder="1" applyProtection="1"/>
    <xf numFmtId="0" fontId="4" fillId="0" borderId="0" xfId="0" applyFont="1" applyAlignment="1" applyProtection="1"/>
    <xf numFmtId="0" fontId="0" fillId="18" borderId="1" xfId="0" applyFill="1" applyBorder="1" applyProtection="1">
      <protection locked="0"/>
    </xf>
    <xf numFmtId="0" fontId="0" fillId="0" borderId="0" xfId="0" applyBorder="1" applyAlignment="1">
      <alignment vertical="top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0" fillId="15" borderId="1" xfId="0" applyFont="1" applyFill="1" applyBorder="1" applyAlignment="1" applyProtection="1">
      <alignment horizontal="center"/>
    </xf>
    <xf numFmtId="0" fontId="10" fillId="9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15" borderId="1" xfId="0" applyFill="1" applyBorder="1" applyAlignment="1" applyProtection="1">
      <alignment horizontal="center"/>
    </xf>
    <xf numFmtId="0" fontId="0" fillId="8" borderId="1" xfId="0" applyFill="1" applyBorder="1" applyAlignment="1" applyProtection="1">
      <alignment horizontal="center"/>
    </xf>
    <xf numFmtId="0" fontId="1" fillId="23" borderId="1" xfId="0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left" vertical="top" wrapText="1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0" xfId="0" applyFont="1" applyProtection="1"/>
    <xf numFmtId="0" fontId="1" fillId="28" borderId="1" xfId="0" applyFont="1" applyFill="1" applyBorder="1" applyAlignment="1">
      <alignment horizontal="center" vertical="center"/>
    </xf>
    <xf numFmtId="0" fontId="1" fillId="28" borderId="1" xfId="0" applyFont="1" applyFill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0" fontId="10" fillId="25" borderId="1" xfId="0" applyFont="1" applyFill="1" applyBorder="1" applyAlignment="1" applyProtection="1">
      <alignment horizontal="center"/>
    </xf>
    <xf numFmtId="0" fontId="0" fillId="25" borderId="1" xfId="0" applyFont="1" applyFill="1" applyBorder="1" applyAlignment="1" applyProtection="1">
      <alignment horizontal="center"/>
    </xf>
    <xf numFmtId="0" fontId="2" fillId="25" borderId="1" xfId="0" applyFont="1" applyFill="1" applyBorder="1" applyProtection="1"/>
    <xf numFmtId="0" fontId="0" fillId="25" borderId="1" xfId="0" applyFill="1" applyBorder="1" applyAlignment="1" applyProtection="1">
      <alignment horizontal="center"/>
    </xf>
    <xf numFmtId="2" fontId="0" fillId="25" borderId="1" xfId="0" applyNumberFormat="1" applyFill="1" applyBorder="1" applyAlignment="1" applyProtection="1">
      <alignment horizontal="center"/>
    </xf>
    <xf numFmtId="1" fontId="0" fillId="25" borderId="1" xfId="0" applyNumberFormat="1" applyFill="1" applyBorder="1" applyAlignment="1" applyProtection="1">
      <alignment horizontal="center"/>
    </xf>
    <xf numFmtId="0" fontId="0" fillId="0" borderId="4" xfId="0" applyBorder="1" applyAlignment="1" applyProtection="1"/>
    <xf numFmtId="0" fontId="2" fillId="0" borderId="1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/>
    <xf numFmtId="0" fontId="10" fillId="10" borderId="1" xfId="0" applyFont="1" applyFill="1" applyBorder="1" applyAlignment="1" applyProtection="1">
      <alignment horizontal="center"/>
    </xf>
    <xf numFmtId="0" fontId="28" fillId="0" borderId="0" xfId="0" applyFont="1" applyProtection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10" borderId="2" xfId="0" applyFont="1" applyFill="1" applyBorder="1" applyAlignment="1" applyProtection="1"/>
    <xf numFmtId="0" fontId="3" fillId="10" borderId="3" xfId="0" applyFont="1" applyFill="1" applyBorder="1" applyAlignment="1" applyProtection="1"/>
    <xf numFmtId="0" fontId="2" fillId="0" borderId="2" xfId="0" applyFont="1" applyFill="1" applyBorder="1" applyAlignment="1" applyProtection="1"/>
    <xf numFmtId="0" fontId="2" fillId="0" borderId="3" xfId="0" applyFont="1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10" fillId="13" borderId="1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0" fillId="9" borderId="1" xfId="0" applyFont="1" applyFill="1" applyBorder="1" applyAlignment="1" applyProtection="1">
      <alignment horizontal="center"/>
    </xf>
    <xf numFmtId="0" fontId="3" fillId="23" borderId="1" xfId="0" applyFont="1" applyFill="1" applyBorder="1" applyAlignment="1" applyProtection="1">
      <alignment vertical="center"/>
    </xf>
    <xf numFmtId="0" fontId="1" fillId="29" borderId="1" xfId="0" applyFont="1" applyFill="1" applyBorder="1" applyProtection="1"/>
    <xf numFmtId="0" fontId="1" fillId="29" borderId="1" xfId="0" applyFont="1" applyFill="1" applyBorder="1" applyAlignment="1" applyProtection="1">
      <alignment horizontal="center" vertical="center"/>
    </xf>
    <xf numFmtId="0" fontId="0" fillId="23" borderId="1" xfId="0" applyFill="1" applyBorder="1" applyProtection="1"/>
    <xf numFmtId="0" fontId="0" fillId="9" borderId="1" xfId="0" applyFill="1" applyBorder="1"/>
    <xf numFmtId="0" fontId="10" fillId="3" borderId="1" xfId="0" applyFont="1" applyFill="1" applyBorder="1" applyAlignment="1" applyProtection="1">
      <alignment horizontal="center"/>
    </xf>
    <xf numFmtId="0" fontId="10" fillId="15" borderId="1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2" fillId="0" borderId="2" xfId="0" applyFont="1" applyFill="1" applyBorder="1" applyAlignment="1" applyProtection="1"/>
    <xf numFmtId="0" fontId="2" fillId="0" borderId="3" xfId="0" applyFont="1" applyFill="1" applyBorder="1" applyAlignment="1" applyProtection="1"/>
    <xf numFmtId="0" fontId="10" fillId="0" borderId="1" xfId="0" applyFont="1" applyFill="1" applyBorder="1" applyAlignment="1" applyProtection="1">
      <alignment horizontal="center"/>
    </xf>
    <xf numFmtId="0" fontId="0" fillId="15" borderId="1" xfId="0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1" fillId="18" borderId="0" xfId="0" applyFont="1" applyFill="1" applyAlignment="1" applyProtection="1">
      <alignment horizontal="center" vertical="top" wrapText="1"/>
    </xf>
    <xf numFmtId="0" fontId="10" fillId="27" borderId="1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/>
    <xf numFmtId="1" fontId="0" fillId="27" borderId="1" xfId="0" applyNumberFormat="1" applyFill="1" applyBorder="1" applyAlignment="1" applyProtection="1">
      <alignment horizontal="center"/>
    </xf>
    <xf numFmtId="1" fontId="0" fillId="0" borderId="1" xfId="0" applyNumberFormat="1" applyFill="1" applyBorder="1" applyAlignment="1" applyProtection="1">
      <alignment horizontal="center"/>
      <protection locked="0"/>
    </xf>
    <xf numFmtId="0" fontId="11" fillId="13" borderId="1" xfId="0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Protection="1">
      <protection locked="0"/>
    </xf>
    <xf numFmtId="0" fontId="11" fillId="22" borderId="1" xfId="0" applyFont="1" applyFill="1" applyBorder="1" applyAlignment="1" applyProtection="1">
      <alignment horizontal="center"/>
    </xf>
    <xf numFmtId="0" fontId="12" fillId="22" borderId="1" xfId="0" applyFont="1" applyFill="1" applyBorder="1" applyAlignment="1" applyProtection="1">
      <alignment horizontal="center"/>
    </xf>
    <xf numFmtId="0" fontId="12" fillId="9" borderId="1" xfId="0" applyFont="1" applyFill="1" applyBorder="1" applyAlignment="1" applyProtection="1">
      <alignment horizontal="center"/>
    </xf>
    <xf numFmtId="0" fontId="11" fillId="6" borderId="1" xfId="0" applyFont="1" applyFill="1" applyBorder="1" applyAlignment="1" applyProtection="1">
      <alignment horizontal="center" vertical="top" wrapText="1"/>
    </xf>
    <xf numFmtId="0" fontId="3" fillId="6" borderId="1" xfId="0" applyFont="1" applyFill="1" applyBorder="1" applyAlignment="1" applyProtection="1">
      <alignment horizontal="center"/>
    </xf>
    <xf numFmtId="0" fontId="11" fillId="6" borderId="1" xfId="0" applyFont="1" applyFill="1" applyBorder="1" applyAlignment="1" applyProtection="1">
      <alignment horizontal="center"/>
    </xf>
    <xf numFmtId="0" fontId="0" fillId="6" borderId="0" xfId="0" applyFill="1"/>
    <xf numFmtId="0" fontId="12" fillId="6" borderId="1" xfId="0" applyFont="1" applyFill="1" applyBorder="1" applyAlignment="1" applyProtection="1">
      <alignment horizontal="center"/>
    </xf>
    <xf numFmtId="0" fontId="1" fillId="15" borderId="1" xfId="0" applyFont="1" applyFill="1" applyBorder="1" applyAlignment="1" applyProtection="1">
      <alignment vertical="top" wrapText="1"/>
    </xf>
    <xf numFmtId="0" fontId="11" fillId="15" borderId="1" xfId="0" applyFont="1" applyFill="1" applyBorder="1" applyAlignment="1" applyProtection="1">
      <alignment horizontal="center" vertical="top" wrapText="1"/>
    </xf>
    <xf numFmtId="0" fontId="14" fillId="6" borderId="1" xfId="0" applyFont="1" applyFill="1" applyBorder="1" applyAlignment="1" applyProtection="1">
      <alignment horizontal="center"/>
    </xf>
    <xf numFmtId="0" fontId="12" fillId="9" borderId="1" xfId="0" applyFont="1" applyFill="1" applyBorder="1" applyProtection="1"/>
    <xf numFmtId="0" fontId="3" fillId="6" borderId="1" xfId="0" applyFont="1" applyFill="1" applyBorder="1" applyAlignment="1" applyProtection="1"/>
    <xf numFmtId="0" fontId="14" fillId="22" borderId="1" xfId="0" applyFont="1" applyFill="1" applyBorder="1" applyAlignment="1" applyProtection="1">
      <alignment horizontal="center"/>
    </xf>
    <xf numFmtId="0" fontId="14" fillId="9" borderId="1" xfId="0" applyFont="1" applyFill="1" applyBorder="1" applyAlignment="1" applyProtection="1">
      <alignment horizontal="center"/>
    </xf>
    <xf numFmtId="0" fontId="0" fillId="19" borderId="1" xfId="0" applyFill="1" applyBorder="1" applyAlignment="1">
      <alignment horizontal="center" vertical="center" wrapText="1"/>
    </xf>
    <xf numFmtId="0" fontId="0" fillId="19" borderId="1" xfId="0" applyFont="1" applyFill="1" applyBorder="1" applyAlignment="1">
      <alignment horizontal="center" vertical="center" wrapText="1"/>
    </xf>
    <xf numFmtId="0" fontId="0" fillId="20" borderId="1" xfId="0" applyFill="1" applyBorder="1" applyAlignment="1">
      <alignment horizontal="center" vertical="center" wrapText="1"/>
    </xf>
    <xf numFmtId="0" fontId="0" fillId="20" borderId="1" xfId="0" applyFon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0" fontId="0" fillId="15" borderId="1" xfId="0" applyFont="1" applyFill="1" applyBorder="1" applyAlignment="1">
      <alignment horizontal="center" vertical="center" wrapText="1"/>
    </xf>
    <xf numFmtId="0" fontId="0" fillId="25" borderId="1" xfId="0" applyFill="1" applyBorder="1" applyAlignment="1">
      <alignment horizontal="center" vertical="center" wrapText="1"/>
    </xf>
    <xf numFmtId="0" fontId="0" fillId="25" borderId="1" xfId="0" applyFont="1" applyFill="1" applyBorder="1" applyAlignment="1">
      <alignment horizontal="center" vertical="center" wrapText="1"/>
    </xf>
    <xf numFmtId="0" fontId="0" fillId="23" borderId="1" xfId="0" applyFill="1" applyBorder="1" applyAlignment="1">
      <alignment horizontal="center" vertical="center" wrapText="1"/>
    </xf>
    <xf numFmtId="0" fontId="0" fillId="2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1" xfId="0" applyFont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 textRotation="90" wrapText="1"/>
    </xf>
    <xf numFmtId="0" fontId="2" fillId="9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3" fillId="30" borderId="1" xfId="0" applyFont="1" applyFill="1" applyBorder="1" applyAlignment="1" applyProtection="1">
      <alignment horizontal="center" vertical="center"/>
    </xf>
    <xf numFmtId="0" fontId="14" fillId="30" borderId="1" xfId="0" applyFont="1" applyFill="1" applyBorder="1" applyAlignment="1" applyProtection="1">
      <alignment horizontal="center"/>
    </xf>
    <xf numFmtId="0" fontId="3" fillId="3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11" fillId="30" borderId="1" xfId="0" applyFont="1" applyFill="1" applyBorder="1" applyAlignment="1" applyProtection="1">
      <alignment horizontal="center"/>
    </xf>
    <xf numFmtId="0" fontId="11" fillId="30" borderId="1" xfId="0" applyFont="1" applyFill="1" applyBorder="1" applyAlignment="1" applyProtection="1">
      <alignment horizontal="center" vertical="center"/>
    </xf>
    <xf numFmtId="0" fontId="11" fillId="30" borderId="1" xfId="0" applyFont="1" applyFill="1" applyBorder="1" applyAlignment="1" applyProtection="1">
      <alignment horizontal="center" vertical="top" wrapText="1"/>
    </xf>
    <xf numFmtId="0" fontId="12" fillId="30" borderId="1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top" wrapText="1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</xf>
    <xf numFmtId="0" fontId="10" fillId="31" borderId="1" xfId="0" applyFont="1" applyFill="1" applyBorder="1" applyAlignment="1" applyProtection="1">
      <alignment horizontal="center"/>
    </xf>
    <xf numFmtId="1" fontId="0" fillId="31" borderId="1" xfId="0" applyNumberFormat="1" applyFill="1" applyBorder="1" applyAlignment="1" applyProtection="1">
      <alignment horizontal="center"/>
      <protection locked="0"/>
    </xf>
    <xf numFmtId="0" fontId="1" fillId="32" borderId="1" xfId="0" applyFont="1" applyFill="1" applyBorder="1" applyAlignment="1" applyProtection="1">
      <alignment horizontal="center" vertical="top" wrapText="1"/>
    </xf>
    <xf numFmtId="0" fontId="1" fillId="31" borderId="1" xfId="0" applyFont="1" applyFill="1" applyBorder="1" applyAlignment="1" applyProtection="1">
      <alignment horizontal="center" vertical="top" wrapText="1"/>
    </xf>
    <xf numFmtId="0" fontId="1" fillId="33" borderId="1" xfId="0" applyFont="1" applyFill="1" applyBorder="1" applyAlignment="1" applyProtection="1">
      <alignment horizontal="center" vertical="top" wrapText="1"/>
    </xf>
    <xf numFmtId="0" fontId="1" fillId="34" borderId="1" xfId="0" applyFont="1" applyFill="1" applyBorder="1" applyAlignment="1" applyProtection="1">
      <alignment horizontal="center" vertical="top" wrapText="1"/>
    </xf>
    <xf numFmtId="0" fontId="1" fillId="35" borderId="1" xfId="0" applyFont="1" applyFill="1" applyBorder="1" applyAlignment="1" applyProtection="1">
      <alignment horizontal="center" vertical="top" wrapText="1"/>
    </xf>
    <xf numFmtId="0" fontId="1" fillId="28" borderId="1" xfId="0" applyFont="1" applyFill="1" applyBorder="1" applyAlignment="1" applyProtection="1">
      <alignment horizontal="center"/>
    </xf>
    <xf numFmtId="0" fontId="10" fillId="14" borderId="1" xfId="0" applyFont="1" applyFill="1" applyBorder="1" applyAlignment="1" applyProtection="1">
      <alignment horizontal="center"/>
    </xf>
    <xf numFmtId="0" fontId="10" fillId="9" borderId="1" xfId="0" applyFont="1" applyFill="1" applyBorder="1" applyAlignment="1" applyProtection="1">
      <alignment horizontal="center"/>
    </xf>
    <xf numFmtId="0" fontId="10" fillId="11" borderId="1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10" fillId="13" borderId="1" xfId="0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/>
    </xf>
    <xf numFmtId="0" fontId="10" fillId="1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/>
    </xf>
    <xf numFmtId="0" fontId="10" fillId="13" borderId="1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1" fillId="28" borderId="1" xfId="0" applyFont="1" applyFill="1" applyBorder="1" applyAlignment="1" applyProtection="1">
      <alignment horizontal="center"/>
    </xf>
    <xf numFmtId="0" fontId="10" fillId="14" borderId="1" xfId="0" applyFont="1" applyFill="1" applyBorder="1" applyAlignment="1" applyProtection="1">
      <alignment horizontal="center"/>
    </xf>
    <xf numFmtId="0" fontId="10" fillId="9" borderId="1" xfId="0" applyFont="1" applyFill="1" applyBorder="1" applyAlignment="1" applyProtection="1">
      <alignment horizontal="center"/>
    </xf>
    <xf numFmtId="0" fontId="10" fillId="11" borderId="1" xfId="0" applyFont="1" applyFill="1" applyBorder="1" applyAlignment="1" applyProtection="1">
      <alignment horizontal="center"/>
    </xf>
    <xf numFmtId="0" fontId="10" fillId="1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7" fillId="35" borderId="1" xfId="0" applyFont="1" applyFill="1" applyBorder="1" applyAlignment="1" applyProtection="1">
      <alignment horizontal="center" vertical="top" wrapText="1"/>
    </xf>
    <xf numFmtId="0" fontId="7" fillId="34" borderId="1" xfId="0" applyFont="1" applyFill="1" applyBorder="1" applyAlignment="1" applyProtection="1">
      <alignment horizontal="center" vertical="top" wrapText="1"/>
    </xf>
    <xf numFmtId="0" fontId="30" fillId="29" borderId="1" xfId="0" applyFont="1" applyFill="1" applyBorder="1" applyAlignment="1" applyProtection="1">
      <alignment horizontal="center"/>
    </xf>
    <xf numFmtId="0" fontId="31" fillId="29" borderId="1" xfId="0" applyFont="1" applyFill="1" applyBorder="1" applyAlignment="1" applyProtection="1">
      <alignment horizontal="center"/>
    </xf>
    <xf numFmtId="0" fontId="32" fillId="29" borderId="1" xfId="0" applyFont="1" applyFill="1" applyBorder="1" applyAlignment="1" applyProtection="1">
      <alignment horizontal="center"/>
    </xf>
    <xf numFmtId="0" fontId="33" fillId="29" borderId="1" xfId="0" applyFont="1" applyFill="1" applyBorder="1" applyAlignment="1" applyProtection="1">
      <alignment horizontal="center"/>
    </xf>
    <xf numFmtId="0" fontId="31" fillId="4" borderId="1" xfId="0" applyFont="1" applyFill="1" applyBorder="1" applyAlignment="1" applyProtection="1">
      <alignment horizontal="center"/>
    </xf>
    <xf numFmtId="0" fontId="31" fillId="4" borderId="1" xfId="0" applyFont="1" applyFill="1" applyBorder="1" applyAlignment="1" applyProtection="1">
      <alignment horizontal="center" wrapText="1"/>
    </xf>
    <xf numFmtId="0" fontId="33" fillId="4" borderId="1" xfId="0" applyFont="1" applyFill="1" applyBorder="1" applyAlignment="1" applyProtection="1">
      <alignment horizontal="center"/>
    </xf>
    <xf numFmtId="0" fontId="10" fillId="11" borderId="1" xfId="0" applyFont="1" applyFill="1" applyBorder="1" applyAlignment="1" applyProtection="1">
      <alignment horizontal="center"/>
    </xf>
    <xf numFmtId="0" fontId="10" fillId="9" borderId="1" xfId="0" applyFont="1" applyFill="1" applyBorder="1" applyAlignment="1" applyProtection="1">
      <alignment horizontal="center"/>
    </xf>
    <xf numFmtId="0" fontId="10" fillId="13" borderId="1" xfId="0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left" vertical="top" wrapText="1"/>
    </xf>
    <xf numFmtId="0" fontId="0" fillId="0" borderId="0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2" fillId="18" borderId="2" xfId="0" applyFont="1" applyFill="1" applyBorder="1" applyAlignment="1" applyProtection="1">
      <alignment horizontal="center"/>
      <protection locked="0"/>
    </xf>
    <xf numFmtId="0" fontId="2" fillId="36" borderId="1" xfId="0" applyFont="1" applyFill="1" applyBorder="1" applyAlignment="1" applyProtection="1">
      <alignment horizontal="center"/>
    </xf>
    <xf numFmtId="0" fontId="0" fillId="12" borderId="1" xfId="0" applyFill="1" applyBorder="1" applyAlignment="1" applyProtection="1">
      <alignment horizontal="center"/>
    </xf>
    <xf numFmtId="0" fontId="0" fillId="13" borderId="1" xfId="0" applyFill="1" applyBorder="1" applyAlignment="1" applyProtection="1">
      <alignment horizontal="center"/>
    </xf>
    <xf numFmtId="0" fontId="0" fillId="11" borderId="1" xfId="0" applyFill="1" applyBorder="1" applyAlignment="1" applyProtection="1">
      <alignment horizontal="center"/>
    </xf>
    <xf numFmtId="0" fontId="0" fillId="22" borderId="1" xfId="0" applyFill="1" applyBorder="1" applyAlignment="1" applyProtection="1">
      <alignment horizontal="center"/>
    </xf>
    <xf numFmtId="0" fontId="0" fillId="37" borderId="1" xfId="0" applyFill="1" applyBorder="1" applyAlignment="1" applyProtection="1">
      <alignment horizontal="center"/>
    </xf>
    <xf numFmtId="0" fontId="10" fillId="36" borderId="2" xfId="0" applyFont="1" applyFill="1" applyBorder="1" applyAlignment="1" applyProtection="1">
      <alignment horizontal="center"/>
    </xf>
    <xf numFmtId="0" fontId="10" fillId="36" borderId="1" xfId="0" applyFont="1" applyFill="1" applyBorder="1" applyAlignment="1" applyProtection="1">
      <alignment horizontal="center"/>
    </xf>
    <xf numFmtId="0" fontId="10" fillId="12" borderId="1" xfId="0" applyFont="1" applyFill="1" applyBorder="1" applyAlignment="1" applyProtection="1">
      <alignment horizontal="center"/>
    </xf>
    <xf numFmtId="0" fontId="10" fillId="22" borderId="1" xfId="0" applyFont="1" applyFill="1" applyBorder="1" applyAlignment="1" applyProtection="1">
      <alignment horizontal="center"/>
    </xf>
    <xf numFmtId="0" fontId="10" fillId="37" borderId="1" xfId="0" applyFont="1" applyFill="1" applyBorder="1" applyAlignment="1" applyProtection="1">
      <alignment horizontal="center"/>
    </xf>
    <xf numFmtId="0" fontId="0" fillId="0" borderId="0" xfId="0" applyFill="1" applyBorder="1" applyAlignment="1"/>
    <xf numFmtId="0" fontId="4" fillId="0" borderId="0" xfId="0" applyFont="1"/>
    <xf numFmtId="0" fontId="0" fillId="5" borderId="1" xfId="0" applyFill="1" applyBorder="1"/>
    <xf numFmtId="0" fontId="0" fillId="24" borderId="1" xfId="0" applyFill="1" applyBorder="1"/>
    <xf numFmtId="0" fontId="0" fillId="2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2" fillId="21" borderId="1" xfId="0" applyFon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21" borderId="1" xfId="0" applyFont="1" applyFill="1" applyBorder="1" applyAlignment="1">
      <alignment horizontal="center"/>
    </xf>
    <xf numFmtId="0" fontId="9" fillId="21" borderId="2" xfId="0" applyFont="1" applyFill="1" applyBorder="1" applyAlignment="1">
      <alignment horizontal="center"/>
    </xf>
    <xf numFmtId="0" fontId="9" fillId="19" borderId="2" xfId="0" applyFont="1" applyFill="1" applyBorder="1" applyAlignment="1">
      <alignment horizontal="center"/>
    </xf>
    <xf numFmtId="0" fontId="33" fillId="0" borderId="1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/>
    <xf numFmtId="0" fontId="13" fillId="0" borderId="0" xfId="0" applyFont="1" applyBorder="1" applyAlignment="1" applyProtection="1"/>
    <xf numFmtId="0" fontId="31" fillId="25" borderId="1" xfId="0" applyFont="1" applyFill="1" applyBorder="1" applyAlignment="1" applyProtection="1">
      <alignment horizontal="center"/>
    </xf>
    <xf numFmtId="0" fontId="0" fillId="25" borderId="1" xfId="0" applyFill="1" applyBorder="1" applyAlignment="1" applyProtection="1">
      <alignment horizontal="center"/>
      <protection locked="0"/>
    </xf>
    <xf numFmtId="0" fontId="31" fillId="33" borderId="1" xfId="0" applyFont="1" applyFill="1" applyBorder="1" applyAlignment="1" applyProtection="1">
      <alignment horizontal="center"/>
    </xf>
    <xf numFmtId="0" fontId="0" fillId="33" borderId="1" xfId="0" applyFill="1" applyBorder="1" applyAlignment="1" applyProtection="1">
      <alignment horizontal="center"/>
    </xf>
    <xf numFmtId="0" fontId="0" fillId="33" borderId="1" xfId="0" applyFill="1" applyBorder="1" applyAlignment="1" applyProtection="1">
      <alignment horizontal="center"/>
      <protection locked="0"/>
    </xf>
    <xf numFmtId="0" fontId="33" fillId="33" borderId="1" xfId="0" applyFont="1" applyFill="1" applyBorder="1" applyAlignment="1" applyProtection="1">
      <alignment horizontal="center"/>
    </xf>
    <xf numFmtId="0" fontId="14" fillId="32" borderId="1" xfId="0" applyFont="1" applyFill="1" applyBorder="1" applyAlignment="1" applyProtection="1">
      <alignment horizontal="center"/>
    </xf>
    <xf numFmtId="0" fontId="12" fillId="30" borderId="1" xfId="0" applyFont="1" applyFill="1" applyBorder="1" applyAlignment="1" applyProtection="1">
      <alignment horizontal="center"/>
    </xf>
    <xf numFmtId="0" fontId="12" fillId="30" borderId="1" xfId="0" applyFont="1" applyFill="1" applyBorder="1" applyAlignment="1" applyProtection="1">
      <alignment horizontal="center" vertical="center"/>
    </xf>
    <xf numFmtId="0" fontId="1" fillId="9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12" fillId="0" borderId="1" xfId="0" applyFont="1" applyBorder="1" applyAlignment="1" applyProtection="1">
      <alignment horizontal="justify" vertical="top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19" borderId="1" xfId="0" applyFill="1" applyBorder="1" applyProtection="1">
      <protection locked="0"/>
    </xf>
    <xf numFmtId="0" fontId="0" fillId="20" borderId="1" xfId="0" applyFill="1" applyBorder="1" applyProtection="1">
      <protection locked="0"/>
    </xf>
    <xf numFmtId="0" fontId="0" fillId="15" borderId="1" xfId="0" applyFill="1" applyBorder="1" applyProtection="1">
      <protection locked="0"/>
    </xf>
    <xf numFmtId="0" fontId="0" fillId="25" borderId="1" xfId="0" applyFill="1" applyBorder="1" applyProtection="1">
      <protection locked="0"/>
    </xf>
    <xf numFmtId="0" fontId="0" fillId="23" borderId="1" xfId="0" applyFill="1" applyBorder="1" applyProtection="1">
      <protection locked="0"/>
    </xf>
    <xf numFmtId="0" fontId="5" fillId="13" borderId="1" xfId="0" applyFont="1" applyFill="1" applyBorder="1" applyProtection="1">
      <protection locked="0"/>
    </xf>
    <xf numFmtId="0" fontId="34" fillId="0" borderId="0" xfId="0" applyFont="1" applyAlignment="1" applyProtection="1">
      <alignment horizontal="left" vertical="top" wrapText="1"/>
    </xf>
    <xf numFmtId="0" fontId="37" fillId="0" borderId="0" xfId="0" applyFont="1" applyAlignment="1" applyProtection="1">
      <alignment horizontal="left" vertical="top"/>
    </xf>
    <xf numFmtId="0" fontId="34" fillId="0" borderId="0" xfId="0" applyFont="1" applyAlignment="1" applyProtection="1">
      <alignment horizontal="left" vertical="top"/>
    </xf>
    <xf numFmtId="0" fontId="4" fillId="0" borderId="1" xfId="0" applyFont="1" applyBorder="1" applyAlignment="1" applyProtection="1">
      <alignment horizontal="center" vertical="top"/>
    </xf>
    <xf numFmtId="0" fontId="1" fillId="29" borderId="2" xfId="0" applyFont="1" applyFill="1" applyBorder="1" applyAlignment="1" applyProtection="1">
      <alignment horizontal="center" wrapText="1"/>
    </xf>
    <xf numFmtId="0" fontId="1" fillId="29" borderId="3" xfId="0" applyFont="1" applyFill="1" applyBorder="1" applyAlignment="1" applyProtection="1">
      <alignment horizontal="center" wrapText="1"/>
    </xf>
    <xf numFmtId="0" fontId="2" fillId="5" borderId="2" xfId="0" applyFont="1" applyFill="1" applyBorder="1" applyAlignment="1" applyProtection="1"/>
    <xf numFmtId="0" fontId="2" fillId="5" borderId="3" xfId="0" applyFont="1" applyFill="1" applyBorder="1" applyAlignment="1" applyProtection="1"/>
    <xf numFmtId="0" fontId="3" fillId="5" borderId="2" xfId="0" applyFont="1" applyFill="1" applyBorder="1" applyAlignment="1" applyProtection="1"/>
    <xf numFmtId="0" fontId="3" fillId="5" borderId="3" xfId="0" applyFont="1" applyFill="1" applyBorder="1" applyAlignment="1" applyProtection="1"/>
    <xf numFmtId="0" fontId="2" fillId="0" borderId="2" xfId="0" applyFont="1" applyBorder="1" applyAlignment="1" applyProtection="1"/>
    <xf numFmtId="0" fontId="2" fillId="0" borderId="3" xfId="0" applyFont="1" applyBorder="1" applyAlignment="1" applyProtection="1"/>
    <xf numFmtId="0" fontId="3" fillId="10" borderId="2" xfId="0" applyFont="1" applyFill="1" applyBorder="1" applyAlignment="1" applyProtection="1">
      <alignment horizontal="left" wrapText="1"/>
    </xf>
    <xf numFmtId="0" fontId="3" fillId="10" borderId="3" xfId="0" applyFont="1" applyFill="1" applyBorder="1" applyAlignment="1" applyProtection="1">
      <alignment horizontal="left" wrapText="1"/>
    </xf>
    <xf numFmtId="0" fontId="8" fillId="10" borderId="2" xfId="0" applyFont="1" applyFill="1" applyBorder="1" applyAlignment="1" applyProtection="1">
      <alignment horizontal="center"/>
    </xf>
    <xf numFmtId="0" fontId="8" fillId="10" borderId="3" xfId="0" applyFont="1" applyFill="1" applyBorder="1" applyAlignment="1" applyProtection="1">
      <alignment horizontal="center"/>
    </xf>
    <xf numFmtId="0" fontId="3" fillId="10" borderId="2" xfId="0" applyFont="1" applyFill="1" applyBorder="1" applyAlignment="1" applyProtection="1">
      <alignment horizontal="center" wrapText="1"/>
    </xf>
    <xf numFmtId="0" fontId="3" fillId="10" borderId="3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/>
    <xf numFmtId="0" fontId="3" fillId="4" borderId="2" xfId="0" applyFont="1" applyFill="1" applyBorder="1" applyAlignment="1" applyProtection="1">
      <alignment horizontal="center" wrapText="1"/>
    </xf>
    <xf numFmtId="0" fontId="3" fillId="4" borderId="3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23" borderId="1" xfId="0" applyFont="1" applyFill="1" applyBorder="1" applyAlignment="1" applyProtection="1"/>
    <xf numFmtId="0" fontId="0" fillId="0" borderId="4" xfId="0" applyFill="1" applyBorder="1" applyAlignment="1" applyProtection="1"/>
    <xf numFmtId="0" fontId="3" fillId="10" borderId="2" xfId="0" applyFont="1" applyFill="1" applyBorder="1" applyAlignment="1" applyProtection="1"/>
    <xf numFmtId="0" fontId="3" fillId="10" borderId="3" xfId="0" applyFont="1" applyFill="1" applyBorder="1" applyAlignment="1" applyProtection="1"/>
    <xf numFmtId="0" fontId="8" fillId="10" borderId="2" xfId="0" applyFont="1" applyFill="1" applyBorder="1" applyAlignment="1" applyProtection="1"/>
    <xf numFmtId="0" fontId="8" fillId="10" borderId="3" xfId="0" applyFont="1" applyFill="1" applyBorder="1" applyAlignment="1" applyProtection="1"/>
    <xf numFmtId="0" fontId="4" fillId="0" borderId="0" xfId="0" applyFont="1" applyBorder="1" applyAlignment="1" applyProtection="1">
      <alignment horizontal="left"/>
    </xf>
    <xf numFmtId="0" fontId="16" fillId="0" borderId="1" xfId="0" applyFont="1" applyBorder="1" applyAlignment="1" applyProtection="1">
      <alignment horizontal="center" vertical="top" wrapText="1"/>
    </xf>
    <xf numFmtId="0" fontId="9" fillId="2" borderId="2" xfId="0" applyFont="1" applyFill="1" applyBorder="1" applyAlignment="1" applyProtection="1">
      <alignment horizontal="center"/>
    </xf>
    <xf numFmtId="0" fontId="9" fillId="2" borderId="5" xfId="0" applyFont="1" applyFill="1" applyBorder="1" applyAlignment="1" applyProtection="1">
      <alignment horizontal="center"/>
    </xf>
    <xf numFmtId="0" fontId="9" fillId="2" borderId="3" xfId="0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/>
    </xf>
    <xf numFmtId="0" fontId="9" fillId="14" borderId="1" xfId="0" applyFont="1" applyFill="1" applyBorder="1" applyAlignment="1" applyProtection="1">
      <alignment horizontal="center"/>
    </xf>
    <xf numFmtId="0" fontId="9" fillId="11" borderId="1" xfId="0" applyFont="1" applyFill="1" applyBorder="1" applyAlignment="1" applyProtection="1">
      <alignment horizontal="center"/>
    </xf>
    <xf numFmtId="0" fontId="9" fillId="15" borderId="2" xfId="0" applyFont="1" applyFill="1" applyBorder="1" applyAlignment="1" applyProtection="1">
      <alignment horizontal="center"/>
    </xf>
    <xf numFmtId="0" fontId="9" fillId="15" borderId="5" xfId="0" applyFont="1" applyFill="1" applyBorder="1" applyAlignment="1" applyProtection="1">
      <alignment horizontal="center"/>
    </xf>
    <xf numFmtId="0" fontId="9" fillId="15" borderId="3" xfId="0" applyFont="1" applyFill="1" applyBorder="1" applyAlignment="1" applyProtection="1">
      <alignment horizontal="center"/>
    </xf>
    <xf numFmtId="0" fontId="9" fillId="13" borderId="2" xfId="0" applyFont="1" applyFill="1" applyBorder="1" applyAlignment="1" applyProtection="1">
      <alignment horizontal="center"/>
    </xf>
    <xf numFmtId="0" fontId="9" fillId="13" borderId="5" xfId="0" applyFont="1" applyFill="1" applyBorder="1" applyAlignment="1" applyProtection="1">
      <alignment horizontal="center"/>
    </xf>
    <xf numFmtId="0" fontId="9" fillId="13" borderId="3" xfId="0" applyFont="1" applyFill="1" applyBorder="1" applyAlignment="1" applyProtection="1">
      <alignment horizontal="center"/>
    </xf>
    <xf numFmtId="0" fontId="9" fillId="9" borderId="1" xfId="0" applyFont="1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0" fontId="10" fillId="3" borderId="2" xfId="0" applyFont="1" applyFill="1" applyBorder="1" applyAlignment="1" applyProtection="1">
      <alignment horizontal="center"/>
    </xf>
    <xf numFmtId="0" fontId="10" fillId="3" borderId="5" xfId="0" applyFont="1" applyFill="1" applyBorder="1" applyAlignment="1" applyProtection="1">
      <alignment horizontal="center"/>
    </xf>
    <xf numFmtId="0" fontId="10" fillId="3" borderId="3" xfId="0" applyFont="1" applyFill="1" applyBorder="1" applyAlignment="1" applyProtection="1">
      <alignment horizontal="center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10" fillId="3" borderId="6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center" vertical="center"/>
    </xf>
    <xf numFmtId="0" fontId="10" fillId="11" borderId="6" xfId="0" applyFont="1" applyFill="1" applyBorder="1" applyAlignment="1" applyProtection="1">
      <alignment horizontal="center" vertical="center" wrapText="1"/>
    </xf>
    <xf numFmtId="0" fontId="10" fillId="11" borderId="4" xfId="0" applyFont="1" applyFill="1" applyBorder="1" applyAlignment="1" applyProtection="1">
      <alignment horizontal="center" vertical="center" wrapText="1"/>
    </xf>
    <xf numFmtId="0" fontId="10" fillId="11" borderId="7" xfId="0" applyFont="1" applyFill="1" applyBorder="1" applyAlignment="1" applyProtection="1">
      <alignment horizontal="center" vertical="center" wrapText="1"/>
    </xf>
    <xf numFmtId="0" fontId="10" fillId="11" borderId="8" xfId="0" applyFont="1" applyFill="1" applyBorder="1" applyAlignment="1" applyProtection="1">
      <alignment horizontal="center" vertical="center" wrapText="1"/>
    </xf>
    <xf numFmtId="0" fontId="10" fillId="11" borderId="9" xfId="0" applyFont="1" applyFill="1" applyBorder="1" applyAlignment="1" applyProtection="1">
      <alignment horizontal="center" vertical="center" wrapText="1"/>
    </xf>
    <xf numFmtId="0" fontId="10" fillId="11" borderId="10" xfId="0" applyFont="1" applyFill="1" applyBorder="1" applyAlignment="1" applyProtection="1">
      <alignment horizontal="center" vertical="center" wrapText="1"/>
    </xf>
    <xf numFmtId="0" fontId="10" fillId="14" borderId="5" xfId="0" applyFont="1" applyFill="1" applyBorder="1" applyAlignment="1" applyProtection="1">
      <alignment horizontal="center"/>
    </xf>
    <xf numFmtId="0" fontId="10" fillId="14" borderId="3" xfId="0" applyFont="1" applyFill="1" applyBorder="1" applyAlignment="1" applyProtection="1">
      <alignment horizontal="center"/>
    </xf>
    <xf numFmtId="0" fontId="10" fillId="14" borderId="2" xfId="0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/>
    </xf>
    <xf numFmtId="0" fontId="10" fillId="14" borderId="6" xfId="0" applyFont="1" applyFill="1" applyBorder="1" applyAlignment="1" applyProtection="1">
      <alignment horizontal="center" vertical="center" wrapText="1"/>
    </xf>
    <xf numFmtId="0" fontId="10" fillId="14" borderId="4" xfId="0" applyFont="1" applyFill="1" applyBorder="1" applyAlignment="1" applyProtection="1">
      <alignment horizontal="center" vertical="center" wrapText="1"/>
    </xf>
    <xf numFmtId="0" fontId="10" fillId="14" borderId="7" xfId="0" applyFont="1" applyFill="1" applyBorder="1" applyAlignment="1" applyProtection="1">
      <alignment horizontal="center" vertical="center" wrapText="1"/>
    </xf>
    <xf numFmtId="0" fontId="10" fillId="14" borderId="8" xfId="0" applyFont="1" applyFill="1" applyBorder="1" applyAlignment="1" applyProtection="1">
      <alignment horizontal="center" vertical="center" wrapText="1"/>
    </xf>
    <xf numFmtId="0" fontId="10" fillId="14" borderId="9" xfId="0" applyFont="1" applyFill="1" applyBorder="1" applyAlignment="1" applyProtection="1">
      <alignment horizontal="center" vertical="center" wrapText="1"/>
    </xf>
    <xf numFmtId="0" fontId="10" fillId="14" borderId="10" xfId="0" applyFont="1" applyFill="1" applyBorder="1" applyAlignment="1" applyProtection="1">
      <alignment horizontal="center" vertical="center" wrapText="1"/>
    </xf>
    <xf numFmtId="0" fontId="10" fillId="14" borderId="6" xfId="0" applyFont="1" applyFill="1" applyBorder="1" applyAlignment="1" applyProtection="1">
      <alignment horizontal="center" vertical="center"/>
    </xf>
    <xf numFmtId="0" fontId="10" fillId="14" borderId="4" xfId="0" applyFont="1" applyFill="1" applyBorder="1" applyAlignment="1" applyProtection="1">
      <alignment horizontal="center" vertical="center"/>
    </xf>
    <xf numFmtId="0" fontId="10" fillId="14" borderId="7" xfId="0" applyFont="1" applyFill="1" applyBorder="1" applyAlignment="1" applyProtection="1">
      <alignment horizontal="center" vertical="center"/>
    </xf>
    <xf numFmtId="0" fontId="10" fillId="14" borderId="8" xfId="0" applyFont="1" applyFill="1" applyBorder="1" applyAlignment="1" applyProtection="1">
      <alignment horizontal="center" vertical="center"/>
    </xf>
    <xf numFmtId="0" fontId="10" fillId="14" borderId="9" xfId="0" applyFont="1" applyFill="1" applyBorder="1" applyAlignment="1" applyProtection="1">
      <alignment horizontal="center" vertical="center"/>
    </xf>
    <xf numFmtId="0" fontId="10" fillId="14" borderId="10" xfId="0" applyFont="1" applyFill="1" applyBorder="1" applyAlignment="1" applyProtection="1">
      <alignment horizontal="center" vertical="center"/>
    </xf>
    <xf numFmtId="0" fontId="0" fillId="14" borderId="8" xfId="0" applyFill="1" applyBorder="1" applyAlignment="1" applyProtection="1">
      <alignment horizontal="center"/>
    </xf>
    <xf numFmtId="0" fontId="0" fillId="14" borderId="9" xfId="0" applyFill="1" applyBorder="1" applyAlignment="1" applyProtection="1">
      <alignment horizontal="center"/>
    </xf>
    <xf numFmtId="0" fontId="0" fillId="14" borderId="10" xfId="0" applyFill="1" applyBorder="1" applyAlignment="1" applyProtection="1">
      <alignment horizontal="center"/>
    </xf>
    <xf numFmtId="0" fontId="10" fillId="14" borderId="1" xfId="0" applyFont="1" applyFill="1" applyBorder="1" applyAlignment="1" applyProtection="1">
      <alignment horizontal="center"/>
    </xf>
    <xf numFmtId="0" fontId="0" fillId="9" borderId="8" xfId="0" applyFill="1" applyBorder="1" applyAlignment="1" applyProtection="1">
      <alignment horizontal="center"/>
    </xf>
    <xf numFmtId="0" fontId="0" fillId="9" borderId="9" xfId="0" applyFill="1" applyBorder="1" applyAlignment="1" applyProtection="1">
      <alignment horizontal="center"/>
    </xf>
    <xf numFmtId="0" fontId="0" fillId="9" borderId="10" xfId="0" applyFill="1" applyBorder="1" applyAlignment="1" applyProtection="1">
      <alignment horizontal="center"/>
    </xf>
    <xf numFmtId="0" fontId="10" fillId="9" borderId="1" xfId="0" applyFont="1" applyFill="1" applyBorder="1" applyAlignment="1" applyProtection="1">
      <alignment horizontal="center"/>
    </xf>
    <xf numFmtId="0" fontId="10" fillId="2" borderId="5" xfId="0" applyFont="1" applyFill="1" applyBorder="1" applyAlignment="1" applyProtection="1">
      <alignment horizontal="center"/>
    </xf>
    <xf numFmtId="0" fontId="10" fillId="2" borderId="3" xfId="0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/>
    </xf>
    <xf numFmtId="0" fontId="10" fillId="15" borderId="6" xfId="0" applyFont="1" applyFill="1" applyBorder="1" applyAlignment="1" applyProtection="1">
      <alignment horizontal="center"/>
    </xf>
    <xf numFmtId="0" fontId="10" fillId="15" borderId="4" xfId="0" applyFont="1" applyFill="1" applyBorder="1" applyAlignment="1" applyProtection="1">
      <alignment horizontal="center"/>
    </xf>
    <xf numFmtId="0" fontId="10" fillId="15" borderId="7" xfId="0" applyFont="1" applyFill="1" applyBorder="1" applyAlignment="1" applyProtection="1">
      <alignment horizontal="center"/>
    </xf>
    <xf numFmtId="0" fontId="10" fillId="15" borderId="8" xfId="0" applyFont="1" applyFill="1" applyBorder="1" applyAlignment="1" applyProtection="1">
      <alignment horizontal="center"/>
    </xf>
    <xf numFmtId="0" fontId="10" fillId="15" borderId="9" xfId="0" applyFont="1" applyFill="1" applyBorder="1" applyAlignment="1" applyProtection="1">
      <alignment horizontal="center"/>
    </xf>
    <xf numFmtId="0" fontId="10" fillId="15" borderId="10" xfId="0" applyFont="1" applyFill="1" applyBorder="1" applyAlignment="1" applyProtection="1">
      <alignment horizontal="center"/>
    </xf>
    <xf numFmtId="0" fontId="10" fillId="13" borderId="6" xfId="0" applyFont="1" applyFill="1" applyBorder="1" applyAlignment="1" applyProtection="1">
      <alignment horizontal="center" vertical="center" wrapText="1"/>
    </xf>
    <xf numFmtId="0" fontId="10" fillId="13" borderId="4" xfId="0" applyFont="1" applyFill="1" applyBorder="1" applyAlignment="1" applyProtection="1">
      <alignment horizontal="center" vertical="center" wrapText="1"/>
    </xf>
    <xf numFmtId="0" fontId="10" fillId="13" borderId="7" xfId="0" applyFont="1" applyFill="1" applyBorder="1" applyAlignment="1" applyProtection="1">
      <alignment horizontal="center" vertical="center" wrapText="1"/>
    </xf>
    <xf numFmtId="0" fontId="10" fillId="13" borderId="8" xfId="0" applyFont="1" applyFill="1" applyBorder="1" applyAlignment="1" applyProtection="1">
      <alignment horizontal="center" vertical="center" wrapText="1"/>
    </xf>
    <xf numFmtId="0" fontId="10" fillId="13" borderId="9" xfId="0" applyFont="1" applyFill="1" applyBorder="1" applyAlignment="1" applyProtection="1">
      <alignment horizontal="center" vertical="center" wrapText="1"/>
    </xf>
    <xf numFmtId="0" fontId="10" fillId="13" borderId="10" xfId="0" applyFont="1" applyFill="1" applyBorder="1" applyAlignment="1" applyProtection="1">
      <alignment horizontal="center" vertical="center" wrapText="1"/>
    </xf>
    <xf numFmtId="0" fontId="10" fillId="13" borderId="6" xfId="0" applyFont="1" applyFill="1" applyBorder="1" applyAlignment="1" applyProtection="1">
      <alignment horizontal="center" vertical="center"/>
    </xf>
    <xf numFmtId="0" fontId="10" fillId="13" borderId="4" xfId="0" applyFont="1" applyFill="1" applyBorder="1" applyAlignment="1" applyProtection="1">
      <alignment horizontal="center" vertical="center"/>
    </xf>
    <xf numFmtId="0" fontId="10" fillId="13" borderId="7" xfId="0" applyFont="1" applyFill="1" applyBorder="1" applyAlignment="1" applyProtection="1">
      <alignment horizontal="center" vertical="center"/>
    </xf>
    <xf numFmtId="0" fontId="10" fillId="13" borderId="8" xfId="0" applyFont="1" applyFill="1" applyBorder="1" applyAlignment="1" applyProtection="1">
      <alignment horizontal="center" vertical="center"/>
    </xf>
    <xf numFmtId="0" fontId="10" fillId="13" borderId="9" xfId="0" applyFont="1" applyFill="1" applyBorder="1" applyAlignment="1" applyProtection="1">
      <alignment horizontal="center" vertical="center"/>
    </xf>
    <xf numFmtId="0" fontId="10" fillId="13" borderId="10" xfId="0" applyFont="1" applyFill="1" applyBorder="1" applyAlignment="1" applyProtection="1">
      <alignment horizontal="center" vertical="center"/>
    </xf>
    <xf numFmtId="0" fontId="0" fillId="13" borderId="2" xfId="0" applyFill="1" applyBorder="1" applyAlignment="1" applyProtection="1">
      <alignment horizontal="center"/>
    </xf>
    <xf numFmtId="0" fontId="0" fillId="13" borderId="5" xfId="0" applyFill="1" applyBorder="1" applyAlignment="1" applyProtection="1">
      <alignment horizontal="center"/>
    </xf>
    <xf numFmtId="0" fontId="0" fillId="13" borderId="3" xfId="0" applyFill="1" applyBorder="1" applyAlignment="1" applyProtection="1">
      <alignment horizontal="center"/>
    </xf>
    <xf numFmtId="0" fontId="10" fillId="13" borderId="1" xfId="0" applyFont="1" applyFill="1" applyBorder="1" applyAlignment="1" applyProtection="1">
      <alignment horizontal="center"/>
    </xf>
    <xf numFmtId="0" fontId="10" fillId="9" borderId="6" xfId="0" applyFont="1" applyFill="1" applyBorder="1" applyAlignment="1" applyProtection="1">
      <alignment horizontal="center" vertical="center" wrapText="1"/>
    </xf>
    <xf numFmtId="0" fontId="10" fillId="9" borderId="4" xfId="0" applyFont="1" applyFill="1" applyBorder="1" applyAlignment="1" applyProtection="1">
      <alignment horizontal="center" vertical="center" wrapText="1"/>
    </xf>
    <xf numFmtId="0" fontId="10" fillId="9" borderId="7" xfId="0" applyFont="1" applyFill="1" applyBorder="1" applyAlignment="1" applyProtection="1">
      <alignment horizontal="center" vertical="center" wrapText="1"/>
    </xf>
    <xf numFmtId="0" fontId="10" fillId="9" borderId="8" xfId="0" applyFont="1" applyFill="1" applyBorder="1" applyAlignment="1" applyProtection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</xf>
    <xf numFmtId="0" fontId="10" fillId="9" borderId="10" xfId="0" applyFont="1" applyFill="1" applyBorder="1" applyAlignment="1" applyProtection="1">
      <alignment horizontal="center" vertical="center" wrapText="1"/>
    </xf>
    <xf numFmtId="0" fontId="10" fillId="11" borderId="6" xfId="0" applyFont="1" applyFill="1" applyBorder="1" applyAlignment="1" applyProtection="1">
      <alignment horizontal="center" vertical="center"/>
    </xf>
    <xf numFmtId="0" fontId="10" fillId="11" borderId="4" xfId="0" applyFont="1" applyFill="1" applyBorder="1" applyAlignment="1" applyProtection="1">
      <alignment horizontal="center" vertical="center"/>
    </xf>
    <xf numFmtId="0" fontId="10" fillId="11" borderId="7" xfId="0" applyFont="1" applyFill="1" applyBorder="1" applyAlignment="1" applyProtection="1">
      <alignment horizontal="center" vertical="center"/>
    </xf>
    <xf numFmtId="0" fontId="10" fillId="11" borderId="8" xfId="0" applyFont="1" applyFill="1" applyBorder="1" applyAlignment="1" applyProtection="1">
      <alignment horizontal="center" vertical="center"/>
    </xf>
    <xf numFmtId="0" fontId="10" fillId="11" borderId="9" xfId="0" applyFont="1" applyFill="1" applyBorder="1" applyAlignment="1" applyProtection="1">
      <alignment horizontal="center" vertical="center"/>
    </xf>
    <xf numFmtId="0" fontId="10" fillId="11" borderId="10" xfId="0" applyFont="1" applyFill="1" applyBorder="1" applyAlignment="1" applyProtection="1">
      <alignment horizontal="center" vertical="center"/>
    </xf>
    <xf numFmtId="0" fontId="10" fillId="11" borderId="2" xfId="0" applyFont="1" applyFill="1" applyBorder="1" applyAlignment="1" applyProtection="1">
      <alignment horizontal="center"/>
    </xf>
    <xf numFmtId="0" fontId="10" fillId="11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  <xf numFmtId="0" fontId="10" fillId="9" borderId="10" xfId="0" applyFont="1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/>
    </xf>
    <xf numFmtId="0" fontId="0" fillId="11" borderId="9" xfId="0" applyFill="1" applyBorder="1" applyAlignment="1" applyProtection="1">
      <alignment horizontal="center"/>
    </xf>
    <xf numFmtId="0" fontId="0" fillId="11" borderId="10" xfId="0" applyFill="1" applyBorder="1" applyAlignment="1" applyProtection="1">
      <alignment horizontal="center"/>
    </xf>
    <xf numFmtId="0" fontId="10" fillId="11" borderId="1" xfId="0" applyFont="1" applyFill="1" applyBorder="1" applyAlignment="1" applyProtection="1">
      <alignment horizontal="center"/>
    </xf>
    <xf numFmtId="0" fontId="10" fillId="15" borderId="6" xfId="0" applyFont="1" applyFill="1" applyBorder="1" applyAlignment="1" applyProtection="1">
      <alignment horizontal="center" vertical="center" wrapText="1"/>
    </xf>
    <xf numFmtId="0" fontId="10" fillId="15" borderId="4" xfId="0" applyFont="1" applyFill="1" applyBorder="1" applyAlignment="1" applyProtection="1">
      <alignment horizontal="center" vertical="center" wrapText="1"/>
    </xf>
    <xf numFmtId="0" fontId="10" fillId="15" borderId="7" xfId="0" applyFont="1" applyFill="1" applyBorder="1" applyAlignment="1" applyProtection="1">
      <alignment horizontal="center" vertical="center" wrapText="1"/>
    </xf>
    <xf numFmtId="0" fontId="10" fillId="15" borderId="8" xfId="0" applyFont="1" applyFill="1" applyBorder="1" applyAlignment="1" applyProtection="1">
      <alignment horizontal="center" vertical="center" wrapText="1"/>
    </xf>
    <xf numFmtId="0" fontId="10" fillId="15" borderId="9" xfId="0" applyFont="1" applyFill="1" applyBorder="1" applyAlignment="1" applyProtection="1">
      <alignment horizontal="center" vertical="center" wrapText="1"/>
    </xf>
    <xf numFmtId="0" fontId="10" fillId="15" borderId="10" xfId="0" applyFont="1" applyFill="1" applyBorder="1" applyAlignment="1" applyProtection="1">
      <alignment horizontal="center" vertical="center" wrapText="1"/>
    </xf>
    <xf numFmtId="0" fontId="10" fillId="15" borderId="6" xfId="0" applyFont="1" applyFill="1" applyBorder="1" applyAlignment="1" applyProtection="1">
      <alignment horizontal="center" vertical="center"/>
    </xf>
    <xf numFmtId="0" fontId="10" fillId="15" borderId="4" xfId="0" applyFont="1" applyFill="1" applyBorder="1" applyAlignment="1" applyProtection="1">
      <alignment horizontal="center" vertical="center"/>
    </xf>
    <xf numFmtId="0" fontId="10" fillId="15" borderId="7" xfId="0" applyFont="1" applyFill="1" applyBorder="1" applyAlignment="1" applyProtection="1">
      <alignment horizontal="center" vertical="center"/>
    </xf>
    <xf numFmtId="0" fontId="10" fillId="15" borderId="8" xfId="0" applyFont="1" applyFill="1" applyBorder="1" applyAlignment="1" applyProtection="1">
      <alignment horizontal="center" vertical="center"/>
    </xf>
    <xf numFmtId="0" fontId="10" fillId="15" borderId="9" xfId="0" applyFont="1" applyFill="1" applyBorder="1" applyAlignment="1" applyProtection="1">
      <alignment horizontal="center" vertical="center"/>
    </xf>
    <xf numFmtId="0" fontId="10" fillId="15" borderId="10" xfId="0" applyFont="1" applyFill="1" applyBorder="1" applyAlignment="1" applyProtection="1">
      <alignment horizontal="center" vertical="center"/>
    </xf>
    <xf numFmtId="0" fontId="0" fillId="15" borderId="2" xfId="0" applyFill="1" applyBorder="1" applyAlignment="1" applyProtection="1">
      <alignment horizontal="center"/>
    </xf>
    <xf numFmtId="0" fontId="0" fillId="15" borderId="5" xfId="0" applyFill="1" applyBorder="1" applyAlignment="1" applyProtection="1">
      <alignment horizontal="center"/>
    </xf>
    <xf numFmtId="0" fontId="0" fillId="15" borderId="3" xfId="0" applyFill="1" applyBorder="1" applyAlignment="1" applyProtection="1">
      <alignment horizontal="center"/>
    </xf>
    <xf numFmtId="0" fontId="10" fillId="15" borderId="2" xfId="0" applyFont="1" applyFill="1" applyBorder="1" applyAlignment="1" applyProtection="1">
      <alignment horizontal="center"/>
    </xf>
    <xf numFmtId="0" fontId="10" fillId="15" borderId="5" xfId="0" applyFont="1" applyFill="1" applyBorder="1" applyAlignment="1" applyProtection="1">
      <alignment horizontal="center"/>
    </xf>
    <xf numFmtId="0" fontId="10" fillId="15" borderId="3" xfId="0" applyFont="1" applyFill="1" applyBorder="1" applyAlignment="1" applyProtection="1">
      <alignment horizontal="center"/>
    </xf>
    <xf numFmtId="0" fontId="1" fillId="28" borderId="1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0" fillId="9" borderId="5" xfId="0" applyFont="1" applyFill="1" applyBorder="1" applyAlignment="1" applyProtection="1">
      <alignment horizontal="center"/>
    </xf>
    <xf numFmtId="0" fontId="10" fillId="9" borderId="3" xfId="0" applyFont="1" applyFill="1" applyBorder="1" applyAlignment="1" applyProtection="1">
      <alignment horizontal="center"/>
    </xf>
    <xf numFmtId="0" fontId="10" fillId="9" borderId="2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0" fillId="13" borderId="5" xfId="0" applyFont="1" applyFill="1" applyBorder="1" applyAlignment="1" applyProtection="1">
      <alignment horizontal="center"/>
    </xf>
    <xf numFmtId="0" fontId="10" fillId="13" borderId="3" xfId="0" applyFont="1" applyFill="1" applyBorder="1" applyAlignment="1" applyProtection="1">
      <alignment horizontal="center"/>
    </xf>
    <xf numFmtId="0" fontId="10" fillId="13" borderId="2" xfId="0" applyFont="1" applyFill="1" applyBorder="1" applyAlignment="1" applyProtection="1">
      <alignment horizontal="center"/>
    </xf>
    <xf numFmtId="0" fontId="10" fillId="15" borderId="1" xfId="0" applyFont="1" applyFill="1" applyBorder="1" applyAlignment="1" applyProtection="1">
      <alignment horizontal="center"/>
    </xf>
    <xf numFmtId="0" fontId="0" fillId="15" borderId="8" xfId="0" applyFill="1" applyBorder="1" applyAlignment="1" applyProtection="1">
      <alignment horizontal="center"/>
    </xf>
    <xf numFmtId="0" fontId="0" fillId="15" borderId="9" xfId="0" applyFill="1" applyBorder="1" applyAlignment="1" applyProtection="1">
      <alignment horizontal="center"/>
    </xf>
    <xf numFmtId="0" fontId="0" fillId="15" borderId="10" xfId="0" applyFill="1" applyBorder="1" applyAlignment="1" applyProtection="1">
      <alignment horizontal="center"/>
    </xf>
    <xf numFmtId="0" fontId="9" fillId="15" borderId="1" xfId="0" applyFont="1" applyFill="1" applyBorder="1" applyAlignment="1" applyProtection="1">
      <alignment horizontal="center"/>
    </xf>
    <xf numFmtId="0" fontId="1" fillId="28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top" wrapText="1"/>
    </xf>
    <xf numFmtId="0" fontId="1" fillId="20" borderId="1" xfId="0" applyFont="1" applyFill="1" applyBorder="1" applyAlignment="1" applyProtection="1">
      <alignment horizontal="center"/>
    </xf>
    <xf numFmtId="0" fontId="10" fillId="20" borderId="2" xfId="0" applyFont="1" applyFill="1" applyBorder="1" applyAlignment="1" applyProtection="1">
      <alignment horizontal="center"/>
    </xf>
    <xf numFmtId="0" fontId="10" fillId="20" borderId="3" xfId="0" applyFont="1" applyFill="1" applyBorder="1" applyAlignment="1" applyProtection="1">
      <alignment horizontal="center"/>
    </xf>
    <xf numFmtId="0" fontId="20" fillId="0" borderId="13" xfId="0" applyFont="1" applyBorder="1" applyAlignment="1" applyProtection="1">
      <alignment horizontal="center" vertical="top"/>
    </xf>
    <xf numFmtId="0" fontId="20" fillId="0" borderId="14" xfId="0" applyFont="1" applyBorder="1" applyAlignment="1" applyProtection="1">
      <alignment horizontal="center" vertical="top"/>
    </xf>
    <xf numFmtId="0" fontId="20" fillId="0" borderId="15" xfId="0" applyFont="1" applyBorder="1" applyAlignment="1" applyProtection="1">
      <alignment horizontal="center" vertical="top"/>
    </xf>
    <xf numFmtId="0" fontId="20" fillId="0" borderId="6" xfId="0" applyFont="1" applyBorder="1" applyAlignment="1" applyProtection="1">
      <alignment horizontal="center" vertical="top" wrapText="1"/>
    </xf>
    <xf numFmtId="0" fontId="20" fillId="0" borderId="7" xfId="0" applyFont="1" applyBorder="1" applyAlignment="1" applyProtection="1">
      <alignment horizontal="center" vertical="top" wrapText="1"/>
    </xf>
    <xf numFmtId="0" fontId="20" fillId="0" borderId="11" xfId="0" applyFont="1" applyBorder="1" applyAlignment="1" applyProtection="1">
      <alignment horizontal="center" vertical="top" wrapText="1"/>
    </xf>
    <xf numFmtId="0" fontId="20" fillId="0" borderId="12" xfId="0" applyFont="1" applyBorder="1" applyAlignment="1" applyProtection="1">
      <alignment horizontal="center" vertical="top" wrapText="1"/>
    </xf>
    <xf numFmtId="0" fontId="20" fillId="0" borderId="8" xfId="0" applyFont="1" applyBorder="1" applyAlignment="1" applyProtection="1">
      <alignment horizontal="center" vertical="top" wrapText="1"/>
    </xf>
    <xf numFmtId="0" fontId="20" fillId="0" borderId="10" xfId="0" applyFont="1" applyBorder="1" applyAlignment="1" applyProtection="1">
      <alignment horizontal="center" vertical="top" wrapText="1"/>
    </xf>
    <xf numFmtId="0" fontId="9" fillId="9" borderId="13" xfId="0" applyFont="1" applyFill="1" applyBorder="1" applyAlignment="1" applyProtection="1">
      <alignment horizontal="center" vertical="top" wrapText="1"/>
    </xf>
    <xf numFmtId="0" fontId="9" fillId="9" borderId="14" xfId="0" applyFont="1" applyFill="1" applyBorder="1" applyAlignment="1" applyProtection="1">
      <alignment horizontal="center" vertical="top" wrapText="1"/>
    </xf>
    <xf numFmtId="0" fontId="9" fillId="9" borderId="15" xfId="0" applyFont="1" applyFill="1" applyBorder="1" applyAlignment="1" applyProtection="1">
      <alignment horizontal="center" vertical="top" wrapText="1"/>
    </xf>
    <xf numFmtId="0" fontId="10" fillId="2" borderId="13" xfId="0" applyFont="1" applyFill="1" applyBorder="1" applyAlignment="1" applyProtection="1">
      <alignment horizontal="center" vertical="top" wrapText="1"/>
    </xf>
    <xf numFmtId="0" fontId="10" fillId="2" borderId="15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20" fillId="0" borderId="13" xfId="0" applyFont="1" applyBorder="1" applyAlignment="1" applyProtection="1">
      <alignment horizontal="center" vertical="top" wrapText="1"/>
    </xf>
    <xf numFmtId="0" fontId="20" fillId="0" borderId="14" xfId="0" applyFont="1" applyBorder="1" applyAlignment="1" applyProtection="1">
      <alignment horizontal="center" vertical="top" wrapText="1"/>
    </xf>
    <xf numFmtId="0" fontId="20" fillId="0" borderId="15" xfId="0" applyFont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left"/>
    </xf>
    <xf numFmtId="0" fontId="0" fillId="2" borderId="2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" vertical="top" wrapText="1"/>
    </xf>
    <xf numFmtId="0" fontId="9" fillId="0" borderId="5" xfId="0" applyFont="1" applyFill="1" applyBorder="1" applyAlignment="1" applyProtection="1">
      <alignment horizontal="center" vertical="top" wrapText="1"/>
    </xf>
    <xf numFmtId="0" fontId="9" fillId="0" borderId="3" xfId="0" applyFont="1" applyFill="1" applyBorder="1" applyAlignment="1" applyProtection="1">
      <alignment horizontal="center" vertical="top" wrapText="1"/>
    </xf>
    <xf numFmtId="0" fontId="9" fillId="25" borderId="2" xfId="0" applyFont="1" applyFill="1" applyBorder="1" applyAlignment="1" applyProtection="1">
      <alignment horizontal="center" vertical="top" wrapText="1"/>
    </xf>
    <xf numFmtId="0" fontId="9" fillId="25" borderId="5" xfId="0" applyFont="1" applyFill="1" applyBorder="1" applyAlignment="1" applyProtection="1">
      <alignment horizontal="center" vertical="top" wrapText="1"/>
    </xf>
    <xf numFmtId="0" fontId="9" fillId="25" borderId="3" xfId="0" applyFont="1" applyFill="1" applyBorder="1" applyAlignment="1" applyProtection="1">
      <alignment horizontal="center" vertical="top" wrapText="1"/>
    </xf>
    <xf numFmtId="0" fontId="9" fillId="25" borderId="2" xfId="0" applyFont="1" applyFill="1" applyBorder="1" applyAlignment="1" applyProtection="1">
      <alignment horizontal="center" vertical="center"/>
    </xf>
    <xf numFmtId="0" fontId="9" fillId="25" borderId="5" xfId="0" applyFont="1" applyFill="1" applyBorder="1" applyAlignment="1" applyProtection="1">
      <alignment horizontal="center" vertical="center"/>
    </xf>
    <xf numFmtId="0" fontId="9" fillId="25" borderId="3" xfId="0" applyFont="1" applyFill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top" wrapText="1"/>
    </xf>
    <xf numFmtId="0" fontId="16" fillId="0" borderId="7" xfId="0" applyFont="1" applyBorder="1" applyAlignment="1" applyProtection="1">
      <alignment horizontal="center" vertical="top" wrapText="1"/>
    </xf>
    <xf numFmtId="0" fontId="16" fillId="0" borderId="8" xfId="0" applyFont="1" applyBorder="1" applyAlignment="1" applyProtection="1">
      <alignment horizontal="center" vertical="top" wrapText="1"/>
    </xf>
    <xf numFmtId="0" fontId="16" fillId="0" borderId="10" xfId="0" applyFont="1" applyBorder="1" applyAlignment="1" applyProtection="1">
      <alignment horizontal="center" vertical="top" wrapText="1"/>
    </xf>
    <xf numFmtId="0" fontId="9" fillId="25" borderId="2" xfId="0" applyFont="1" applyFill="1" applyBorder="1" applyAlignment="1" applyProtection="1">
      <alignment horizontal="center" vertical="center" wrapText="1"/>
    </xf>
    <xf numFmtId="0" fontId="9" fillId="25" borderId="5" xfId="0" applyFont="1" applyFill="1" applyBorder="1" applyAlignment="1" applyProtection="1">
      <alignment horizontal="center" vertical="center" wrapText="1"/>
    </xf>
    <xf numFmtId="0" fontId="9" fillId="25" borderId="3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left" vertical="top" wrapText="1"/>
    </xf>
    <xf numFmtId="0" fontId="19" fillId="0" borderId="0" xfId="0" applyFont="1" applyAlignment="1" applyProtection="1">
      <alignment horizontal="left" vertical="top"/>
    </xf>
    <xf numFmtId="0" fontId="16" fillId="0" borderId="13" xfId="0" applyFont="1" applyBorder="1" applyAlignment="1" applyProtection="1">
      <alignment horizontal="center" vertical="top"/>
    </xf>
    <xf numFmtId="0" fontId="16" fillId="0" borderId="15" xfId="0" applyFont="1" applyBorder="1" applyAlignment="1" applyProtection="1">
      <alignment horizontal="center" vertical="top"/>
    </xf>
    <xf numFmtId="0" fontId="0" fillId="18" borderId="0" xfId="0" applyFill="1" applyAlignment="1"/>
    <xf numFmtId="0" fontId="9" fillId="20" borderId="2" xfId="0" applyFont="1" applyFill="1" applyBorder="1" applyAlignment="1" applyProtection="1">
      <alignment horizontal="center"/>
    </xf>
    <xf numFmtId="0" fontId="9" fillId="20" borderId="5" xfId="0" applyFont="1" applyFill="1" applyBorder="1" applyAlignment="1" applyProtection="1">
      <alignment horizontal="center"/>
    </xf>
    <xf numFmtId="0" fontId="9" fillId="20" borderId="3" xfId="0" applyFont="1" applyFill="1" applyBorder="1" applyAlignment="1" applyProtection="1">
      <alignment horizontal="center"/>
    </xf>
    <xf numFmtId="0" fontId="9" fillId="20" borderId="1" xfId="0" applyFont="1" applyFill="1" applyBorder="1" applyAlignment="1" applyProtection="1">
      <alignment horizontal="center" vertical="center" wrapText="1"/>
    </xf>
    <xf numFmtId="0" fontId="9" fillId="27" borderId="1" xfId="0" applyFont="1" applyFill="1" applyBorder="1" applyAlignment="1" applyProtection="1">
      <alignment horizontal="center" vertical="center" wrapText="1"/>
    </xf>
    <xf numFmtId="0" fontId="9" fillId="31" borderId="1" xfId="0" applyFont="1" applyFill="1" applyBorder="1" applyAlignment="1" applyProtection="1">
      <alignment horizontal="center" vertical="center" wrapText="1"/>
    </xf>
    <xf numFmtId="0" fontId="9" fillId="27" borderId="2" xfId="0" applyFont="1" applyFill="1" applyBorder="1" applyAlignment="1" applyProtection="1">
      <alignment horizontal="center" vertical="center"/>
    </xf>
    <xf numFmtId="0" fontId="9" fillId="27" borderId="5" xfId="0" applyFont="1" applyFill="1" applyBorder="1" applyAlignment="1" applyProtection="1">
      <alignment horizontal="center" vertical="center"/>
    </xf>
    <xf numFmtId="0" fontId="9" fillId="27" borderId="3" xfId="0" applyFont="1" applyFill="1" applyBorder="1" applyAlignment="1" applyProtection="1">
      <alignment horizontal="center" vertical="center"/>
    </xf>
    <xf numFmtId="0" fontId="1" fillId="27" borderId="1" xfId="0" applyFont="1" applyFill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 vertical="top" wrapText="1"/>
    </xf>
    <xf numFmtId="0" fontId="9" fillId="0" borderId="15" xfId="0" applyFont="1" applyBorder="1" applyAlignment="1" applyProtection="1">
      <alignment horizontal="center" vertical="top" wrapText="1"/>
    </xf>
    <xf numFmtId="0" fontId="9" fillId="0" borderId="6" xfId="0" applyFont="1" applyBorder="1" applyAlignment="1" applyProtection="1">
      <alignment horizontal="center" vertical="top" wrapText="1"/>
    </xf>
    <xf numFmtId="0" fontId="9" fillId="0" borderId="7" xfId="0" applyFont="1" applyBorder="1" applyAlignment="1" applyProtection="1">
      <alignment horizontal="center" vertical="top" wrapText="1"/>
    </xf>
    <xf numFmtId="0" fontId="9" fillId="0" borderId="8" xfId="0" applyFont="1" applyBorder="1" applyAlignment="1" applyProtection="1">
      <alignment horizontal="center" vertical="top" wrapText="1"/>
    </xf>
    <xf numFmtId="0" fontId="9" fillId="0" borderId="10" xfId="0" applyFont="1" applyBorder="1" applyAlignment="1" applyProtection="1">
      <alignment horizontal="center" vertical="top" wrapText="1"/>
    </xf>
    <xf numFmtId="0" fontId="9" fillId="21" borderId="2" xfId="0" applyFont="1" applyFill="1" applyBorder="1" applyAlignment="1" applyProtection="1">
      <alignment horizontal="center"/>
    </xf>
    <xf numFmtId="0" fontId="9" fillId="21" borderId="5" xfId="0" applyFont="1" applyFill="1" applyBorder="1" applyAlignment="1" applyProtection="1">
      <alignment horizontal="center"/>
    </xf>
    <xf numFmtId="0" fontId="9" fillId="21" borderId="3" xfId="0" applyFont="1" applyFill="1" applyBorder="1" applyAlignment="1" applyProtection="1">
      <alignment horizontal="center"/>
    </xf>
    <xf numFmtId="0" fontId="9" fillId="27" borderId="2" xfId="0" applyFont="1" applyFill="1" applyBorder="1" applyAlignment="1" applyProtection="1">
      <alignment horizontal="center" vertical="center" wrapText="1"/>
    </xf>
    <xf numFmtId="0" fontId="9" fillId="27" borderId="5" xfId="0" applyFont="1" applyFill="1" applyBorder="1" applyAlignment="1" applyProtection="1">
      <alignment horizontal="center" vertical="center" wrapText="1"/>
    </xf>
    <xf numFmtId="0" fontId="9" fillId="27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/>
    <xf numFmtId="0" fontId="3" fillId="5" borderId="2" xfId="0" applyFont="1" applyFill="1" applyBorder="1" applyAlignment="1" applyProtection="1">
      <alignment wrapText="1"/>
    </xf>
    <xf numFmtId="0" fontId="3" fillId="5" borderId="3" xfId="0" applyFont="1" applyFill="1" applyBorder="1" applyAlignment="1" applyProtection="1">
      <alignment wrapText="1"/>
    </xf>
    <xf numFmtId="0" fontId="2" fillId="0" borderId="2" xfId="0" applyFont="1" applyFill="1" applyBorder="1" applyAlignment="1" applyProtection="1"/>
    <xf numFmtId="0" fontId="2" fillId="0" borderId="3" xfId="0" applyFont="1" applyFill="1" applyBorder="1" applyAlignment="1" applyProtection="1"/>
    <xf numFmtId="0" fontId="4" fillId="0" borderId="9" xfId="0" applyFont="1" applyBorder="1" applyAlignment="1" applyProtection="1">
      <alignment horizontal="center" vertical="top" wrapText="1"/>
    </xf>
    <xf numFmtId="0" fontId="3" fillId="22" borderId="1" xfId="0" applyFont="1" applyFill="1" applyBorder="1" applyAlignment="1" applyProtection="1"/>
    <xf numFmtId="0" fontId="3" fillId="22" borderId="1" xfId="0" applyFont="1" applyFill="1" applyBorder="1" applyAlignment="1" applyProtection="1">
      <alignment horizontal="center" vertical="center"/>
    </xf>
    <xf numFmtId="0" fontId="3" fillId="38" borderId="1" xfId="0" applyFont="1" applyFill="1" applyBorder="1" applyAlignment="1" applyProtection="1">
      <alignment horizontal="left" vertical="top" wrapText="1"/>
    </xf>
    <xf numFmtId="0" fontId="3" fillId="38" borderId="1" xfId="0" applyFont="1" applyFill="1" applyBorder="1" applyAlignment="1" applyProtection="1"/>
    <xf numFmtId="0" fontId="14" fillId="13" borderId="1" xfId="0" applyFont="1" applyFill="1" applyBorder="1" applyAlignment="1" applyProtection="1">
      <alignment horizontal="center" vertical="top" wrapText="1"/>
    </xf>
    <xf numFmtId="0" fontId="1" fillId="13" borderId="1" xfId="0" applyFont="1" applyFill="1" applyBorder="1" applyAlignment="1" applyProtection="1">
      <alignment horizontal="center" vertical="top" wrapText="1"/>
    </xf>
    <xf numFmtId="0" fontId="3" fillId="6" borderId="1" xfId="0" applyFont="1" applyFill="1" applyBorder="1" applyAlignment="1" applyProtection="1"/>
    <xf numFmtId="0" fontId="3" fillId="38" borderId="2" xfId="0" applyFont="1" applyFill="1" applyBorder="1" applyAlignment="1" applyProtection="1">
      <alignment wrapText="1"/>
    </xf>
    <xf numFmtId="0" fontId="3" fillId="38" borderId="3" xfId="0" applyFont="1" applyFill="1" applyBorder="1" applyAlignment="1" applyProtection="1">
      <alignment wrapText="1"/>
    </xf>
    <xf numFmtId="0" fontId="0" fillId="0" borderId="3" xfId="0" applyBorder="1" applyAlignment="1"/>
    <xf numFmtId="0" fontId="1" fillId="38" borderId="3" xfId="0" applyFont="1" applyFill="1" applyBorder="1" applyAlignment="1">
      <alignment wrapText="1"/>
    </xf>
    <xf numFmtId="0" fontId="2" fillId="22" borderId="1" xfId="0" applyFont="1" applyFill="1" applyBorder="1" applyAlignment="1" applyProtection="1"/>
    <xf numFmtId="0" fontId="12" fillId="30" borderId="2" xfId="0" applyFont="1" applyFill="1" applyBorder="1" applyAlignment="1" applyProtection="1">
      <alignment horizontal="center" vertical="center"/>
    </xf>
    <xf numFmtId="0" fontId="12" fillId="30" borderId="5" xfId="0" applyFont="1" applyFill="1" applyBorder="1" applyAlignment="1" applyProtection="1">
      <alignment horizontal="center" vertical="center"/>
    </xf>
    <xf numFmtId="0" fontId="12" fillId="30" borderId="3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left" vertical="top" wrapText="1"/>
    </xf>
    <xf numFmtId="0" fontId="3" fillId="38" borderId="2" xfId="0" applyFont="1" applyFill="1" applyBorder="1" applyAlignment="1" applyProtection="1">
      <alignment horizontal="left"/>
    </xf>
    <xf numFmtId="0" fontId="3" fillId="38" borderId="3" xfId="0" applyFont="1" applyFill="1" applyBorder="1" applyAlignment="1" applyProtection="1">
      <alignment horizontal="left"/>
    </xf>
    <xf numFmtId="0" fontId="8" fillId="5" borderId="2" xfId="0" applyFont="1" applyFill="1" applyBorder="1" applyAlignment="1" applyProtection="1">
      <alignment wrapText="1"/>
    </xf>
    <xf numFmtId="0" fontId="7" fillId="5" borderId="3" xfId="0" applyFont="1" applyFill="1" applyBorder="1" applyAlignment="1">
      <alignment wrapText="1"/>
    </xf>
    <xf numFmtId="0" fontId="3" fillId="5" borderId="2" xfId="0" applyFont="1" applyFill="1" applyBorder="1" applyAlignment="1" applyProtection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4" fillId="15" borderId="1" xfId="0" applyFont="1" applyFill="1" applyBorder="1" applyAlignment="1" applyProtection="1">
      <alignment horizontal="center" vertical="top" wrapText="1"/>
    </xf>
    <xf numFmtId="0" fontId="3" fillId="9" borderId="2" xfId="0" applyFont="1" applyFill="1" applyBorder="1" applyAlignment="1" applyProtection="1">
      <alignment horizontal="center" vertical="center"/>
    </xf>
    <xf numFmtId="0" fontId="3" fillId="9" borderId="5" xfId="0" applyFont="1" applyFill="1" applyBorder="1" applyAlignment="1" applyProtection="1">
      <alignment horizontal="center" vertical="center"/>
    </xf>
    <xf numFmtId="0" fontId="3" fillId="9" borderId="3" xfId="0" applyFont="1" applyFill="1" applyBorder="1" applyAlignment="1" applyProtection="1">
      <alignment horizontal="center" vertical="center"/>
    </xf>
    <xf numFmtId="0" fontId="14" fillId="13" borderId="2" xfId="0" applyFont="1" applyFill="1" applyBorder="1" applyAlignment="1" applyProtection="1">
      <alignment horizontal="center" vertical="top" wrapText="1"/>
    </xf>
    <xf numFmtId="0" fontId="14" fillId="13" borderId="5" xfId="0" applyFont="1" applyFill="1" applyBorder="1" applyAlignment="1" applyProtection="1">
      <alignment horizontal="center" vertical="top" wrapText="1"/>
    </xf>
    <xf numFmtId="0" fontId="14" fillId="13" borderId="3" xfId="0" applyFont="1" applyFill="1" applyBorder="1" applyAlignment="1" applyProtection="1">
      <alignment horizontal="center" vertical="top" wrapText="1"/>
    </xf>
    <xf numFmtId="0" fontId="3" fillId="5" borderId="1" xfId="0" applyFont="1" applyFill="1" applyBorder="1" applyAlignment="1" applyProtection="1"/>
    <xf numFmtId="0" fontId="0" fillId="0" borderId="2" xfId="0" applyFill="1" applyBorder="1" applyAlignment="1"/>
    <xf numFmtId="0" fontId="0" fillId="0" borderId="3" xfId="0" applyFill="1" applyBorder="1" applyAlignment="1"/>
    <xf numFmtId="0" fontId="3" fillId="5" borderId="2" xfId="0" applyFont="1" applyFill="1" applyBorder="1" applyAlignment="1" applyProtection="1">
      <alignment horizontal="left"/>
    </xf>
    <xf numFmtId="0" fontId="3" fillId="5" borderId="3" xfId="0" applyFont="1" applyFill="1" applyBorder="1" applyAlignment="1" applyProtection="1">
      <alignment horizontal="left"/>
    </xf>
    <xf numFmtId="0" fontId="38" fillId="0" borderId="4" xfId="0" applyFont="1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3" fillId="38" borderId="2" xfId="0" applyFont="1" applyFill="1" applyBorder="1" applyAlignment="1" applyProtection="1">
      <alignment horizontal="left" vertical="center"/>
    </xf>
    <xf numFmtId="0" fontId="1" fillId="38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wrapText="1"/>
    </xf>
    <xf numFmtId="0" fontId="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horizontal="left" vertical="top" wrapText="1"/>
    </xf>
    <xf numFmtId="0" fontId="11" fillId="3" borderId="2" xfId="0" applyFont="1" applyFill="1" applyBorder="1" applyAlignment="1" applyProtection="1">
      <alignment horizontal="center" vertical="top" wrapText="1"/>
    </xf>
    <xf numFmtId="0" fontId="11" fillId="3" borderId="5" xfId="0" applyFont="1" applyFill="1" applyBorder="1" applyAlignment="1" applyProtection="1">
      <alignment horizontal="center" vertical="top" wrapText="1"/>
    </xf>
    <xf numFmtId="0" fontId="11" fillId="3" borderId="3" xfId="0" applyFont="1" applyFill="1" applyBorder="1" applyAlignment="1" applyProtection="1">
      <alignment horizontal="center" vertical="top" wrapText="1"/>
    </xf>
    <xf numFmtId="0" fontId="14" fillId="3" borderId="2" xfId="0" applyFont="1" applyFill="1" applyBorder="1" applyAlignment="1" applyProtection="1">
      <alignment horizontal="center" vertical="top" wrapText="1"/>
    </xf>
    <xf numFmtId="0" fontId="14" fillId="3" borderId="5" xfId="0" applyFont="1" applyFill="1" applyBorder="1" applyAlignment="1" applyProtection="1">
      <alignment horizontal="center" vertical="top" wrapText="1"/>
    </xf>
    <xf numFmtId="0" fontId="14" fillId="3" borderId="3" xfId="0" applyFont="1" applyFill="1" applyBorder="1" applyAlignment="1" applyProtection="1">
      <alignment horizontal="center" vertical="top" wrapText="1"/>
    </xf>
    <xf numFmtId="0" fontId="11" fillId="32" borderId="2" xfId="0" applyFont="1" applyFill="1" applyBorder="1" applyAlignment="1" applyProtection="1">
      <alignment horizontal="center" vertical="top"/>
    </xf>
    <xf numFmtId="0" fontId="11" fillId="32" borderId="5" xfId="0" applyFont="1" applyFill="1" applyBorder="1" applyAlignment="1" applyProtection="1">
      <alignment horizontal="center" vertical="top"/>
    </xf>
    <xf numFmtId="0" fontId="11" fillId="32" borderId="3" xfId="0" applyFont="1" applyFill="1" applyBorder="1" applyAlignment="1" applyProtection="1">
      <alignment horizontal="center" vertical="top"/>
    </xf>
    <xf numFmtId="0" fontId="0" fillId="17" borderId="13" xfId="0" applyFill="1" applyBorder="1" applyAlignment="1" applyProtection="1">
      <alignment horizontal="center"/>
    </xf>
    <xf numFmtId="0" fontId="0" fillId="17" borderId="15" xfId="0" applyFill="1" applyBorder="1" applyAlignment="1" applyProtection="1">
      <alignment horizontal="center"/>
    </xf>
    <xf numFmtId="0" fontId="9" fillId="17" borderId="1" xfId="0" applyFont="1" applyFill="1" applyBorder="1" applyAlignment="1" applyProtection="1">
      <alignment horizontal="center"/>
    </xf>
    <xf numFmtId="0" fontId="0" fillId="17" borderId="1" xfId="0" applyFill="1" applyBorder="1" applyAlignment="1" applyProtection="1">
      <alignment horizontal="center"/>
    </xf>
    <xf numFmtId="0" fontId="17" fillId="3" borderId="2" xfId="0" applyFont="1" applyFill="1" applyBorder="1" applyAlignment="1" applyProtection="1">
      <alignment horizontal="center" vertical="top" wrapText="1"/>
    </xf>
    <xf numFmtId="0" fontId="17" fillId="3" borderId="5" xfId="0" applyFont="1" applyFill="1" applyBorder="1" applyAlignment="1" applyProtection="1">
      <alignment horizontal="center" vertical="top" wrapText="1"/>
    </xf>
    <xf numFmtId="0" fontId="17" fillId="3" borderId="3" xfId="0" applyFont="1" applyFill="1" applyBorder="1" applyAlignment="1" applyProtection="1">
      <alignment horizontal="center" vertical="top" wrapText="1"/>
    </xf>
    <xf numFmtId="0" fontId="11" fillId="32" borderId="2" xfId="0" applyFont="1" applyFill="1" applyBorder="1" applyAlignment="1" applyProtection="1">
      <alignment horizontal="center"/>
    </xf>
    <xf numFmtId="0" fontId="0" fillId="32" borderId="5" xfId="0" applyFill="1" applyBorder="1" applyAlignment="1" applyProtection="1">
      <alignment horizontal="center"/>
    </xf>
    <xf numFmtId="0" fontId="0" fillId="32" borderId="3" xfId="0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9" fillId="21" borderId="1" xfId="0" applyFont="1" applyFill="1" applyBorder="1" applyAlignment="1" applyProtection="1">
      <alignment horizontal="center" vertical="top" wrapText="1"/>
    </xf>
    <xf numFmtId="0" fontId="9" fillId="14" borderId="1" xfId="0" applyFont="1" applyFill="1" applyBorder="1" applyAlignment="1" applyProtection="1">
      <alignment horizontal="center" vertical="top" wrapText="1"/>
    </xf>
    <xf numFmtId="0" fontId="9" fillId="15" borderId="1" xfId="0" applyFont="1" applyFill="1" applyBorder="1" applyAlignment="1" applyProtection="1">
      <alignment horizontal="center" vertical="top"/>
    </xf>
    <xf numFmtId="0" fontId="9" fillId="3" borderId="2" xfId="0" applyFont="1" applyFill="1" applyBorder="1" applyAlignment="1" applyProtection="1">
      <alignment horizontal="center" vertical="top" wrapText="1"/>
    </xf>
    <xf numFmtId="0" fontId="9" fillId="3" borderId="5" xfId="0" applyFont="1" applyFill="1" applyBorder="1" applyAlignment="1" applyProtection="1">
      <alignment horizontal="center" vertical="top" wrapText="1"/>
    </xf>
    <xf numFmtId="0" fontId="9" fillId="3" borderId="3" xfId="0" applyFont="1" applyFill="1" applyBorder="1" applyAlignment="1" applyProtection="1">
      <alignment horizontal="center" vertical="top" wrapText="1"/>
    </xf>
    <xf numFmtId="0" fontId="9" fillId="0" borderId="0" xfId="0" applyFont="1" applyFill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11" xfId="0" applyFont="1" applyBorder="1" applyAlignment="1" applyProtection="1">
      <alignment horizontal="center" vertical="top"/>
      <protection locked="0"/>
    </xf>
    <xf numFmtId="0" fontId="2" fillId="0" borderId="12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2" fillId="0" borderId="10" xfId="0" applyFont="1" applyBorder="1" applyAlignment="1" applyProtection="1">
      <alignment horizontal="center" vertical="top"/>
      <protection locked="0"/>
    </xf>
    <xf numFmtId="0" fontId="2" fillId="0" borderId="13" xfId="0" applyFont="1" applyBorder="1" applyAlignment="1" applyProtection="1">
      <alignment horizontal="center" vertical="top"/>
      <protection locked="0"/>
    </xf>
    <xf numFmtId="0" fontId="2" fillId="0" borderId="14" xfId="0" applyFont="1" applyBorder="1" applyAlignment="1" applyProtection="1">
      <alignment horizontal="center" vertical="top"/>
      <protection locked="0"/>
    </xf>
    <xf numFmtId="0" fontId="2" fillId="0" borderId="15" xfId="0" applyFont="1" applyBorder="1" applyAlignment="1" applyProtection="1">
      <alignment horizontal="center" vertical="top"/>
      <protection locked="0"/>
    </xf>
    <xf numFmtId="9" fontId="9" fillId="2" borderId="1" xfId="0" applyNumberFormat="1" applyFont="1" applyFill="1" applyBorder="1" applyAlignment="1" applyProtection="1">
      <alignment horizontal="center"/>
    </xf>
    <xf numFmtId="0" fontId="0" fillId="2" borderId="1" xfId="0" applyFill="1" applyBorder="1" applyAlignment="1" applyProtection="1"/>
    <xf numFmtId="9" fontId="9" fillId="3" borderId="1" xfId="0" applyNumberFormat="1" applyFont="1" applyFill="1" applyBorder="1" applyAlignment="1" applyProtection="1">
      <alignment horizontal="center"/>
    </xf>
    <xf numFmtId="0" fontId="0" fillId="3" borderId="1" xfId="0" applyFill="1" applyBorder="1" applyAlignment="1" applyProtection="1"/>
    <xf numFmtId="9" fontId="9" fillId="14" borderId="1" xfId="0" applyNumberFormat="1" applyFont="1" applyFill="1" applyBorder="1" applyAlignment="1" applyProtection="1">
      <alignment horizontal="center"/>
    </xf>
    <xf numFmtId="9" fontId="9" fillId="20" borderId="1" xfId="0" applyNumberFormat="1" applyFont="1" applyFill="1" applyBorder="1" applyAlignment="1" applyProtection="1">
      <alignment horizontal="center"/>
    </xf>
    <xf numFmtId="0" fontId="9" fillId="20" borderId="1" xfId="0" applyFont="1" applyFill="1" applyBorder="1" applyAlignment="1" applyProtection="1">
      <alignment horizontal="center"/>
    </xf>
    <xf numFmtId="9" fontId="0" fillId="15" borderId="1" xfId="0" applyNumberFormat="1" applyFill="1" applyBorder="1" applyAlignment="1" applyProtection="1">
      <alignment horizontal="center"/>
    </xf>
    <xf numFmtId="0" fontId="0" fillId="15" borderId="1" xfId="0" applyFill="1" applyBorder="1" applyAlignment="1" applyProtection="1">
      <alignment horizontal="center"/>
    </xf>
    <xf numFmtId="9" fontId="0" fillId="8" borderId="1" xfId="0" applyNumberFormat="1" applyFill="1" applyBorder="1" applyAlignment="1" applyProtection="1">
      <alignment horizontal="center"/>
    </xf>
    <xf numFmtId="0" fontId="0" fillId="8" borderId="1" xfId="0" applyFill="1" applyBorder="1" applyAlignment="1" applyProtection="1">
      <alignment horizontal="center"/>
    </xf>
    <xf numFmtId="0" fontId="9" fillId="17" borderId="13" xfId="0" applyFont="1" applyFill="1" applyBorder="1" applyAlignment="1" applyProtection="1">
      <alignment horizontal="center" vertical="top"/>
    </xf>
    <xf numFmtId="0" fontId="9" fillId="17" borderId="15" xfId="0" applyFont="1" applyFill="1" applyBorder="1" applyAlignment="1" applyProtection="1">
      <alignment horizontal="center" vertical="top"/>
    </xf>
    <xf numFmtId="0" fontId="9" fillId="17" borderId="14" xfId="0" applyFont="1" applyFill="1" applyBorder="1" applyAlignment="1" applyProtection="1">
      <alignment horizontal="center" vertical="top"/>
    </xf>
    <xf numFmtId="0" fontId="9" fillId="17" borderId="2" xfId="0" applyFont="1" applyFill="1" applyBorder="1" applyAlignment="1" applyProtection="1">
      <alignment horizontal="center" vertical="center"/>
    </xf>
    <xf numFmtId="0" fontId="0" fillId="17" borderId="5" xfId="0" applyFill="1" applyBorder="1" applyAlignment="1" applyProtection="1">
      <alignment horizontal="center" vertical="center"/>
    </xf>
    <xf numFmtId="0" fontId="0" fillId="17" borderId="3" xfId="0" applyFill="1" applyBorder="1" applyAlignment="1" applyProtection="1">
      <alignment horizontal="center" vertical="center"/>
    </xf>
    <xf numFmtId="0" fontId="39" fillId="0" borderId="0" xfId="0" applyFont="1" applyAlignment="1" applyProtection="1">
      <alignment horizontal="left" vertical="top" wrapText="1"/>
    </xf>
    <xf numFmtId="0" fontId="14" fillId="0" borderId="0" xfId="0" applyFont="1" applyAlignment="1" applyProtection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9" fillId="0" borderId="14" xfId="0" applyFont="1" applyBorder="1" applyAlignment="1" applyProtection="1">
      <alignment horizontal="center" vertical="top" wrapText="1"/>
    </xf>
    <xf numFmtId="0" fontId="9" fillId="0" borderId="11" xfId="0" applyFont="1" applyBorder="1" applyAlignment="1" applyProtection="1">
      <alignment horizontal="center" vertical="top" wrapText="1"/>
    </xf>
    <xf numFmtId="0" fontId="9" fillId="0" borderId="12" xfId="0" applyFont="1" applyBorder="1" applyAlignment="1" applyProtection="1">
      <alignment horizontal="center" vertical="top" wrapText="1"/>
    </xf>
    <xf numFmtId="0" fontId="13" fillId="0" borderId="2" xfId="0" applyFont="1" applyFill="1" applyBorder="1" applyAlignment="1" applyProtection="1">
      <alignment horizontal="center"/>
    </xf>
    <xf numFmtId="0" fontId="13" fillId="0" borderId="5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9" fillId="37" borderId="1" xfId="0" applyFont="1" applyFill="1" applyBorder="1" applyAlignment="1" applyProtection="1">
      <alignment horizontal="center"/>
    </xf>
    <xf numFmtId="0" fontId="9" fillId="36" borderId="2" xfId="0" applyFont="1" applyFill="1" applyBorder="1" applyAlignment="1" applyProtection="1">
      <alignment horizontal="center"/>
    </xf>
    <xf numFmtId="0" fontId="9" fillId="36" borderId="5" xfId="0" applyFont="1" applyFill="1" applyBorder="1" applyAlignment="1" applyProtection="1">
      <alignment horizontal="center"/>
    </xf>
    <xf numFmtId="0" fontId="9" fillId="22" borderId="2" xfId="0" applyFont="1" applyFill="1" applyBorder="1" applyAlignment="1" applyProtection="1">
      <alignment horizontal="center"/>
    </xf>
    <xf numFmtId="0" fontId="9" fillId="22" borderId="5" xfId="0" applyFont="1" applyFill="1" applyBorder="1" applyAlignment="1" applyProtection="1">
      <alignment horizontal="center"/>
    </xf>
    <xf numFmtId="0" fontId="9" fillId="22" borderId="3" xfId="0" applyFont="1" applyFill="1" applyBorder="1" applyAlignment="1" applyProtection="1">
      <alignment horizontal="center"/>
    </xf>
    <xf numFmtId="0" fontId="9" fillId="11" borderId="2" xfId="0" applyFont="1" applyFill="1" applyBorder="1" applyAlignment="1" applyProtection="1">
      <alignment horizontal="center"/>
    </xf>
    <xf numFmtId="0" fontId="9" fillId="11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2" borderId="2" xfId="0" applyFont="1" applyFill="1" applyBorder="1" applyAlignment="1" applyProtection="1">
      <alignment horizontal="center"/>
    </xf>
    <xf numFmtId="0" fontId="9" fillId="12" borderId="5" xfId="0" applyFont="1" applyFill="1" applyBorder="1" applyAlignment="1" applyProtection="1">
      <alignment horizontal="center"/>
    </xf>
    <xf numFmtId="0" fontId="9" fillId="12" borderId="3" xfId="0" applyFont="1" applyFill="1" applyBorder="1" applyAlignment="1" applyProtection="1">
      <alignment horizontal="center"/>
    </xf>
    <xf numFmtId="0" fontId="9" fillId="5" borderId="2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21" borderId="1" xfId="0" applyFont="1" applyFill="1" applyBorder="1" applyAlignment="1" applyProtection="1">
      <alignment horizontal="center" vertical="top"/>
    </xf>
    <xf numFmtId="0" fontId="13" fillId="0" borderId="1" xfId="0" applyFont="1" applyFill="1" applyBorder="1" applyAlignment="1" applyProtection="1">
      <alignment horizontal="center"/>
    </xf>
    <xf numFmtId="0" fontId="26" fillId="17" borderId="1" xfId="0" applyFont="1" applyFill="1" applyBorder="1" applyAlignment="1" applyProtection="1">
      <alignment horizontal="center" wrapText="1"/>
    </xf>
    <xf numFmtId="0" fontId="9" fillId="19" borderId="1" xfId="0" applyFont="1" applyFill="1" applyBorder="1" applyAlignment="1" applyProtection="1">
      <alignment horizontal="center"/>
    </xf>
    <xf numFmtId="0" fontId="9" fillId="21" borderId="1" xfId="0" applyFont="1" applyFill="1" applyBorder="1" applyAlignment="1" applyProtection="1">
      <alignment horizontal="center"/>
    </xf>
    <xf numFmtId="0" fontId="9" fillId="9" borderId="6" xfId="0" applyFont="1" applyFill="1" applyBorder="1" applyAlignment="1" applyProtection="1">
      <alignment horizontal="center" vertical="top"/>
    </xf>
    <xf numFmtId="0" fontId="9" fillId="9" borderId="4" xfId="0" applyFont="1" applyFill="1" applyBorder="1" applyAlignment="1" applyProtection="1">
      <alignment horizontal="center" vertical="top"/>
    </xf>
    <xf numFmtId="0" fontId="9" fillId="9" borderId="7" xfId="0" applyFont="1" applyFill="1" applyBorder="1" applyAlignment="1" applyProtection="1">
      <alignment horizontal="center" vertical="top"/>
    </xf>
    <xf numFmtId="0" fontId="9" fillId="9" borderId="8" xfId="0" applyFont="1" applyFill="1" applyBorder="1" applyAlignment="1" applyProtection="1">
      <alignment horizontal="center" vertical="top"/>
    </xf>
    <xf numFmtId="0" fontId="9" fillId="9" borderId="9" xfId="0" applyFont="1" applyFill="1" applyBorder="1" applyAlignment="1" applyProtection="1">
      <alignment horizontal="center" vertical="top"/>
    </xf>
    <xf numFmtId="0" fontId="9" fillId="9" borderId="10" xfId="0" applyFont="1" applyFill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left" vertical="top"/>
      <protection locked="0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9" fillId="21" borderId="2" xfId="0" applyFont="1" applyFill="1" applyBorder="1" applyAlignment="1">
      <alignment horizontal="center"/>
    </xf>
    <xf numFmtId="0" fontId="9" fillId="21" borderId="5" xfId="0" applyFont="1" applyFill="1" applyBorder="1" applyAlignment="1">
      <alignment horizontal="center"/>
    </xf>
    <xf numFmtId="0" fontId="9" fillId="21" borderId="3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 vertical="center"/>
    </xf>
    <xf numFmtId="0" fontId="29" fillId="25" borderId="6" xfId="0" applyFont="1" applyFill="1" applyBorder="1" applyAlignment="1" applyProtection="1">
      <alignment horizontal="center" vertical="center" wrapText="1"/>
    </xf>
    <xf numFmtId="0" fontId="29" fillId="25" borderId="4" xfId="0" applyFont="1" applyFill="1" applyBorder="1" applyAlignment="1" applyProtection="1">
      <alignment horizontal="center" vertical="center" wrapText="1"/>
    </xf>
    <xf numFmtId="0" fontId="29" fillId="25" borderId="7" xfId="0" applyFont="1" applyFill="1" applyBorder="1" applyAlignment="1" applyProtection="1">
      <alignment horizontal="center" vertical="center" wrapText="1"/>
    </xf>
    <xf numFmtId="0" fontId="29" fillId="25" borderId="8" xfId="0" applyFont="1" applyFill="1" applyBorder="1" applyAlignment="1" applyProtection="1">
      <alignment horizontal="center" vertical="center" wrapText="1"/>
    </xf>
    <xf numFmtId="0" fontId="29" fillId="25" borderId="9" xfId="0" applyFont="1" applyFill="1" applyBorder="1" applyAlignment="1" applyProtection="1">
      <alignment horizontal="center" vertical="center" wrapText="1"/>
    </xf>
    <xf numFmtId="0" fontId="29" fillId="25" borderId="10" xfId="0" applyFont="1" applyFill="1" applyBorder="1" applyAlignment="1" applyProtection="1">
      <alignment horizontal="center" vertical="center" wrapText="1"/>
    </xf>
    <xf numFmtId="0" fontId="29" fillId="33" borderId="6" xfId="0" applyFont="1" applyFill="1" applyBorder="1" applyAlignment="1" applyProtection="1">
      <alignment horizontal="center" vertical="center" wrapText="1"/>
    </xf>
    <xf numFmtId="0" fontId="29" fillId="33" borderId="4" xfId="0" applyFont="1" applyFill="1" applyBorder="1" applyAlignment="1" applyProtection="1">
      <alignment horizontal="center" vertical="center" wrapText="1"/>
    </xf>
    <xf numFmtId="0" fontId="29" fillId="33" borderId="7" xfId="0" applyFont="1" applyFill="1" applyBorder="1" applyAlignment="1" applyProtection="1">
      <alignment horizontal="center" vertical="center" wrapText="1"/>
    </xf>
    <xf numFmtId="0" fontId="29" fillId="33" borderId="8" xfId="0" applyFont="1" applyFill="1" applyBorder="1" applyAlignment="1" applyProtection="1">
      <alignment horizontal="center" vertical="center" wrapText="1"/>
    </xf>
    <xf numFmtId="0" fontId="29" fillId="33" borderId="9" xfId="0" applyFont="1" applyFill="1" applyBorder="1" applyAlignment="1" applyProtection="1">
      <alignment horizontal="center" vertical="center" wrapText="1"/>
    </xf>
    <xf numFmtId="0" fontId="29" fillId="33" borderId="10" xfId="0" applyFont="1" applyFill="1" applyBorder="1" applyAlignment="1" applyProtection="1">
      <alignment horizontal="center" vertical="center" wrapText="1"/>
    </xf>
    <xf numFmtId="0" fontId="0" fillId="9" borderId="6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29" fillId="25" borderId="1" xfId="0" applyFont="1" applyFill="1" applyBorder="1" applyAlignment="1" applyProtection="1">
      <alignment horizontal="center" vertical="center" wrapText="1"/>
    </xf>
    <xf numFmtId="0" fontId="29" fillId="4" borderId="6" xfId="0" applyFont="1" applyFill="1" applyBorder="1" applyAlignment="1" applyProtection="1">
      <alignment horizontal="center" vertical="center" wrapText="1"/>
    </xf>
    <xf numFmtId="0" fontId="29" fillId="4" borderId="4" xfId="0" applyFont="1" applyFill="1" applyBorder="1" applyAlignment="1" applyProtection="1">
      <alignment horizontal="center" vertical="center" wrapText="1"/>
    </xf>
    <xf numFmtId="0" fontId="29" fillId="4" borderId="7" xfId="0" applyFont="1" applyFill="1" applyBorder="1" applyAlignment="1" applyProtection="1">
      <alignment horizontal="center" vertical="center" wrapText="1"/>
    </xf>
    <xf numFmtId="0" fontId="29" fillId="4" borderId="8" xfId="0" applyFont="1" applyFill="1" applyBorder="1" applyAlignment="1" applyProtection="1">
      <alignment horizontal="center" vertical="center" wrapText="1"/>
    </xf>
    <xf numFmtId="0" fontId="29" fillId="4" borderId="9" xfId="0" applyFont="1" applyFill="1" applyBorder="1" applyAlignment="1" applyProtection="1">
      <alignment horizontal="center" vertical="center" wrapText="1"/>
    </xf>
    <xf numFmtId="0" fontId="29" fillId="4" borderId="10" xfId="0" applyFont="1" applyFill="1" applyBorder="1" applyAlignment="1" applyProtection="1">
      <alignment horizontal="center" vertical="center" wrapText="1"/>
    </xf>
    <xf numFmtId="0" fontId="29" fillId="33" borderId="1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center" vertical="top"/>
    </xf>
    <xf numFmtId="0" fontId="29" fillId="0" borderId="1" xfId="0" applyFont="1" applyBorder="1" applyAlignment="1" applyProtection="1">
      <alignment horizontal="center" vertical="top" wrapText="1"/>
    </xf>
    <xf numFmtId="0" fontId="29" fillId="29" borderId="1" xfId="0" applyFont="1" applyFill="1" applyBorder="1" applyAlignment="1" applyProtection="1">
      <alignment horizontal="center" vertical="center" wrapText="1"/>
    </xf>
    <xf numFmtId="0" fontId="29" fillId="29" borderId="1" xfId="0" applyFont="1" applyFill="1" applyBorder="1" applyAlignment="1" applyProtection="1">
      <alignment horizontal="center" vertical="center"/>
    </xf>
    <xf numFmtId="0" fontId="9" fillId="23" borderId="1" xfId="0" applyFont="1" applyFill="1" applyBorder="1" applyAlignment="1">
      <alignment horizontal="center"/>
    </xf>
    <xf numFmtId="0" fontId="0" fillId="23" borderId="1" xfId="0" applyFill="1" applyBorder="1" applyAlignment="1">
      <alignment horizontal="center"/>
    </xf>
    <xf numFmtId="0" fontId="9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9" fillId="25" borderId="1" xfId="0" applyFont="1" applyFill="1" applyBorder="1" applyAlignment="1">
      <alignment horizontal="center"/>
    </xf>
    <xf numFmtId="0" fontId="0" fillId="25" borderId="1" xfId="0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9" fillId="24" borderId="1" xfId="0" applyFont="1" applyFill="1" applyBorder="1" applyAlignment="1">
      <alignment horizontal="center"/>
    </xf>
    <xf numFmtId="0" fontId="0" fillId="24" borderId="1" xfId="0" applyFill="1" applyBorder="1" applyAlignment="1">
      <alignment horizontal="center"/>
    </xf>
    <xf numFmtId="0" fontId="27" fillId="0" borderId="0" xfId="0" applyFont="1" applyAlignment="1"/>
    <xf numFmtId="0" fontId="1" fillId="0" borderId="0" xfId="0" applyFont="1" applyAlignment="1"/>
    <xf numFmtId="0" fontId="9" fillId="26" borderId="1" xfId="0" applyFont="1" applyFill="1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9" fillId="19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9" fillId="20" borderId="1" xfId="0" applyFon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15" borderId="1" xfId="0" applyFon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3" borderId="1" xfId="0" applyFill="1" applyBorder="1" applyAlignment="1"/>
    <xf numFmtId="0" fontId="0" fillId="9" borderId="1" xfId="0" applyFill="1" applyBorder="1" applyAlignment="1"/>
    <xf numFmtId="0" fontId="35" fillId="13" borderId="2" xfId="0" applyFont="1" applyFill="1" applyBorder="1" applyAlignment="1">
      <alignment horizontal="center"/>
    </xf>
    <xf numFmtId="0" fontId="35" fillId="13" borderId="5" xfId="0" applyFont="1" applyFill="1" applyBorder="1" applyAlignment="1">
      <alignment horizontal="center"/>
    </xf>
    <xf numFmtId="0" fontId="35" fillId="13" borderId="3" xfId="0" applyFont="1" applyFill="1" applyBorder="1" applyAlignment="1">
      <alignment horizontal="center"/>
    </xf>
    <xf numFmtId="0" fontId="11" fillId="0" borderId="0" xfId="0" applyFont="1" applyAlignment="1" applyProtection="1">
      <alignment horizontal="left" vertical="top" wrapText="1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/>
    </xf>
    <xf numFmtId="0" fontId="21" fillId="0" borderId="0" xfId="0" applyFont="1" applyAlignment="1">
      <alignment horizontal="left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1" fillId="19" borderId="1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25" borderId="1" xfId="0" applyFont="1" applyFill="1" applyBorder="1" applyAlignment="1">
      <alignment horizontal="center" vertical="center"/>
    </xf>
    <xf numFmtId="0" fontId="1" fillId="23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textRotation="90" wrapText="1"/>
    </xf>
    <xf numFmtId="0" fontId="36" fillId="0" borderId="0" xfId="0" applyFont="1" applyAlignment="1">
      <alignment horizontal="center" vertical="top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textRotation="90" wrapText="1"/>
    </xf>
    <xf numFmtId="0" fontId="0" fillId="0" borderId="5" xfId="0" applyFont="1" applyBorder="1" applyAlignment="1">
      <alignment horizontal="center" vertical="center" textRotation="90" wrapText="1"/>
    </xf>
    <xf numFmtId="0" fontId="0" fillId="0" borderId="3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 applyProtection="1">
      <alignment horizontal="center" vertical="top"/>
    </xf>
    <xf numFmtId="0" fontId="0" fillId="0" borderId="1" xfId="0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9" borderId="1" xfId="0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4DFEC"/>
      <color rgb="FFFF7C80"/>
      <color rgb="FFFF5050"/>
      <color rgb="FFCCC0DA"/>
      <color rgb="FFFF99FF"/>
      <color rgb="FFCCFFCC"/>
      <color rgb="FFFFFF99"/>
      <color rgb="FFFDE9D9"/>
      <color rgb="FFEBF1DE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N59"/>
  <sheetViews>
    <sheetView view="pageBreakPreview" zoomScale="60" zoomScaleNormal="82" workbookViewId="0">
      <pane ySplit="1" topLeftCell="A29" activePane="bottomLeft" state="frozen"/>
      <selection pane="bottomLeft" activeCell="A50" sqref="A50:T50"/>
    </sheetView>
  </sheetViews>
  <sheetFormatPr defaultRowHeight="15" x14ac:dyDescent="0.25"/>
  <cols>
    <col min="1" max="1" width="4" customWidth="1"/>
    <col min="3" max="3" width="14.140625" customWidth="1"/>
    <col min="4" max="4" width="20.140625" customWidth="1"/>
    <col min="5" max="5" width="9.5703125" style="4" hidden="1" customWidth="1"/>
    <col min="6" max="6" width="20.7109375" customWidth="1"/>
    <col min="7" max="10" width="18.140625" customWidth="1"/>
    <col min="11" max="14" width="20.5703125" customWidth="1"/>
    <col min="15" max="15" width="18" customWidth="1"/>
    <col min="16" max="19" width="20.7109375" customWidth="1"/>
    <col min="20" max="20" width="20" customWidth="1"/>
    <col min="21" max="65" width="9.140625" style="43"/>
  </cols>
  <sheetData>
    <row r="1" spans="1:66" ht="75" customHeight="1" x14ac:dyDescent="0.25">
      <c r="A1" s="405" t="s">
        <v>43</v>
      </c>
      <c r="B1" s="405"/>
      <c r="C1" s="405"/>
      <c r="D1" s="52" t="s">
        <v>4</v>
      </c>
      <c r="E1" s="53"/>
      <c r="F1" s="310" t="s">
        <v>328</v>
      </c>
      <c r="G1" s="312" t="s">
        <v>296</v>
      </c>
      <c r="H1" s="311" t="s">
        <v>295</v>
      </c>
      <c r="I1" s="334" t="s">
        <v>297</v>
      </c>
      <c r="J1" s="333" t="s">
        <v>298</v>
      </c>
      <c r="K1" s="310" t="s">
        <v>299</v>
      </c>
      <c r="L1" s="312" t="s">
        <v>300</v>
      </c>
      <c r="M1" s="311" t="s">
        <v>301</v>
      </c>
      <c r="N1" s="313" t="s">
        <v>302</v>
      </c>
      <c r="O1" s="314" t="s">
        <v>303</v>
      </c>
      <c r="P1" s="310" t="s">
        <v>304</v>
      </c>
      <c r="Q1" s="312" t="s">
        <v>305</v>
      </c>
      <c r="R1" s="311" t="s">
        <v>306</v>
      </c>
      <c r="S1" s="313" t="s">
        <v>307</v>
      </c>
      <c r="T1" s="314" t="s">
        <v>308</v>
      </c>
    </row>
    <row r="2" spans="1:66" s="5" customFormat="1" x14ac:dyDescent="0.25">
      <c r="A2" s="54">
        <v>1</v>
      </c>
      <c r="B2" s="416" t="s">
        <v>7</v>
      </c>
      <c r="C2" s="417"/>
      <c r="D2" s="55">
        <f>SUM(D3:D4)</f>
        <v>6</v>
      </c>
      <c r="E2" s="55">
        <f t="shared" ref="E2:G2" si="0">SUM(E3:E4)</f>
        <v>0</v>
      </c>
      <c r="F2" s="55">
        <f>SUM(F3:F4)</f>
        <v>0</v>
      </c>
      <c r="G2" s="55">
        <f t="shared" si="0"/>
        <v>0</v>
      </c>
      <c r="H2" s="55">
        <f>SUM(H3:H4)</f>
        <v>27</v>
      </c>
      <c r="I2" s="55">
        <f t="shared" ref="I2:O2" si="1">SUM(I3:I4)</f>
        <v>0</v>
      </c>
      <c r="J2" s="55">
        <f t="shared" si="1"/>
        <v>0</v>
      </c>
      <c r="K2" s="55">
        <f t="shared" si="1"/>
        <v>0</v>
      </c>
      <c r="L2" s="55">
        <f>SUM(L3:L4)</f>
        <v>0</v>
      </c>
      <c r="M2" s="55">
        <f t="shared" si="1"/>
        <v>523</v>
      </c>
      <c r="N2" s="55">
        <f t="shared" si="1"/>
        <v>0</v>
      </c>
      <c r="O2" s="55">
        <f t="shared" si="1"/>
        <v>0</v>
      </c>
      <c r="P2" s="55">
        <f>SUM(P3:P4)</f>
        <v>0</v>
      </c>
      <c r="Q2" s="55">
        <f t="shared" ref="Q2:T2" si="2">SUM(Q3:Q4)</f>
        <v>0</v>
      </c>
      <c r="R2" s="55">
        <f t="shared" si="2"/>
        <v>537</v>
      </c>
      <c r="S2" s="55">
        <f t="shared" si="2"/>
        <v>0</v>
      </c>
      <c r="T2" s="55">
        <f t="shared" si="2"/>
        <v>0</v>
      </c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37"/>
    </row>
    <row r="3" spans="1:66" s="1" customFormat="1" x14ac:dyDescent="0.25">
      <c r="A3" s="14"/>
      <c r="B3" s="412" t="s">
        <v>0</v>
      </c>
      <c r="C3" s="413"/>
      <c r="D3" s="306">
        <v>3</v>
      </c>
      <c r="E3" s="78"/>
      <c r="F3" s="306">
        <v>0</v>
      </c>
      <c r="G3" s="306">
        <v>0</v>
      </c>
      <c r="H3" s="306">
        <v>22</v>
      </c>
      <c r="I3" s="306">
        <v>0</v>
      </c>
      <c r="J3" s="306">
        <v>0</v>
      </c>
      <c r="K3" s="306">
        <v>0</v>
      </c>
      <c r="L3" s="306">
        <v>0</v>
      </c>
      <c r="M3" s="306">
        <v>417</v>
      </c>
      <c r="N3" s="306">
        <v>0</v>
      </c>
      <c r="O3" s="306">
        <v>0</v>
      </c>
      <c r="P3" s="306">
        <v>0</v>
      </c>
      <c r="Q3" s="306">
        <v>0</v>
      </c>
      <c r="R3" s="306">
        <v>452</v>
      </c>
      <c r="S3" s="306">
        <v>0</v>
      </c>
      <c r="T3" s="306">
        <v>0</v>
      </c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38"/>
    </row>
    <row r="4" spans="1:66" s="1" customFormat="1" x14ac:dyDescent="0.25">
      <c r="A4" s="14"/>
      <c r="B4" s="412" t="s">
        <v>1</v>
      </c>
      <c r="C4" s="413"/>
      <c r="D4" s="306">
        <v>3</v>
      </c>
      <c r="E4" s="78"/>
      <c r="F4" s="306">
        <v>0</v>
      </c>
      <c r="G4" s="306">
        <v>0</v>
      </c>
      <c r="H4" s="306">
        <v>5</v>
      </c>
      <c r="I4" s="306">
        <v>0</v>
      </c>
      <c r="J4" s="306">
        <v>0</v>
      </c>
      <c r="K4" s="306">
        <v>0</v>
      </c>
      <c r="L4" s="306">
        <v>0</v>
      </c>
      <c r="M4" s="306">
        <v>106</v>
      </c>
      <c r="N4" s="306">
        <v>0</v>
      </c>
      <c r="O4" s="306">
        <v>0</v>
      </c>
      <c r="P4" s="306">
        <v>0</v>
      </c>
      <c r="Q4" s="49">
        <v>0</v>
      </c>
      <c r="R4" s="49">
        <v>85</v>
      </c>
      <c r="S4" s="49">
        <v>0</v>
      </c>
      <c r="T4" s="49">
        <v>0</v>
      </c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38"/>
    </row>
    <row r="5" spans="1:66" s="8" customFormat="1" ht="30.75" customHeight="1" x14ac:dyDescent="0.25">
      <c r="A5" s="57">
        <v>2</v>
      </c>
      <c r="B5" s="418" t="s">
        <v>203</v>
      </c>
      <c r="C5" s="419"/>
      <c r="D5" s="58">
        <f>SUM(D6:D7)</f>
        <v>0</v>
      </c>
      <c r="E5" s="58">
        <f t="shared" ref="E5:T5" si="3">SUM(E6:E7)</f>
        <v>0</v>
      </c>
      <c r="F5" s="58">
        <f t="shared" si="3"/>
        <v>0</v>
      </c>
      <c r="G5" s="58">
        <f t="shared" si="3"/>
        <v>0</v>
      </c>
      <c r="H5" s="58">
        <f t="shared" si="3"/>
        <v>0</v>
      </c>
      <c r="I5" s="58">
        <f t="shared" si="3"/>
        <v>0</v>
      </c>
      <c r="J5" s="58">
        <f t="shared" si="3"/>
        <v>0</v>
      </c>
      <c r="K5" s="58">
        <f t="shared" si="3"/>
        <v>0</v>
      </c>
      <c r="L5" s="58">
        <f t="shared" si="3"/>
        <v>0</v>
      </c>
      <c r="M5" s="58">
        <f t="shared" si="3"/>
        <v>0</v>
      </c>
      <c r="N5" s="58">
        <f t="shared" si="3"/>
        <v>0</v>
      </c>
      <c r="O5" s="58">
        <f t="shared" si="3"/>
        <v>0</v>
      </c>
      <c r="P5" s="58">
        <f>SUM(P6:P7)</f>
        <v>0</v>
      </c>
      <c r="Q5" s="58">
        <f t="shared" si="3"/>
        <v>0</v>
      </c>
      <c r="R5" s="58">
        <f t="shared" si="3"/>
        <v>0</v>
      </c>
      <c r="S5" s="58">
        <f t="shared" si="3"/>
        <v>0</v>
      </c>
      <c r="T5" s="58">
        <f t="shared" si="3"/>
        <v>0</v>
      </c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39"/>
    </row>
    <row r="6" spans="1:66" s="1" customFormat="1" x14ac:dyDescent="0.25">
      <c r="A6" s="14"/>
      <c r="B6" s="412" t="s">
        <v>0</v>
      </c>
      <c r="C6" s="413"/>
      <c r="D6" s="306">
        <v>0</v>
      </c>
      <c r="E6" s="78"/>
      <c r="F6" s="306">
        <v>0</v>
      </c>
      <c r="G6" s="306">
        <v>0</v>
      </c>
      <c r="H6" s="306">
        <v>0</v>
      </c>
      <c r="I6" s="306">
        <v>0</v>
      </c>
      <c r="J6" s="306">
        <v>0</v>
      </c>
      <c r="K6" s="306">
        <v>0</v>
      </c>
      <c r="L6" s="306">
        <v>0</v>
      </c>
      <c r="M6" s="306">
        <v>0</v>
      </c>
      <c r="N6" s="306">
        <v>0</v>
      </c>
      <c r="O6" s="306">
        <v>0</v>
      </c>
      <c r="P6" s="306">
        <v>0</v>
      </c>
      <c r="Q6" s="306">
        <v>0</v>
      </c>
      <c r="R6" s="306">
        <v>0</v>
      </c>
      <c r="S6" s="306">
        <v>0</v>
      </c>
      <c r="T6" s="306">
        <v>0</v>
      </c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38"/>
    </row>
    <row r="7" spans="1:66" s="1" customFormat="1" x14ac:dyDescent="0.25">
      <c r="A7" s="14"/>
      <c r="B7" s="412" t="s">
        <v>1</v>
      </c>
      <c r="C7" s="413"/>
      <c r="D7" s="306">
        <v>0</v>
      </c>
      <c r="E7" s="78"/>
      <c r="F7" s="306">
        <v>0</v>
      </c>
      <c r="G7" s="306">
        <v>0</v>
      </c>
      <c r="H7" s="306">
        <v>0</v>
      </c>
      <c r="I7" s="306">
        <v>0</v>
      </c>
      <c r="J7" s="306">
        <v>0</v>
      </c>
      <c r="K7" s="306">
        <v>0</v>
      </c>
      <c r="L7" s="306">
        <v>0</v>
      </c>
      <c r="M7" s="306">
        <v>0</v>
      </c>
      <c r="N7" s="306">
        <v>0</v>
      </c>
      <c r="O7" s="306">
        <v>0</v>
      </c>
      <c r="P7" s="306">
        <v>0</v>
      </c>
      <c r="Q7" s="49">
        <v>0</v>
      </c>
      <c r="R7" s="49">
        <v>0</v>
      </c>
      <c r="S7" s="49">
        <v>0</v>
      </c>
      <c r="T7" s="49">
        <v>0</v>
      </c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38"/>
    </row>
    <row r="8" spans="1:66" s="5" customFormat="1" x14ac:dyDescent="0.25">
      <c r="A8" s="57">
        <v>3</v>
      </c>
      <c r="B8" s="426" t="s">
        <v>2</v>
      </c>
      <c r="C8" s="427"/>
      <c r="D8" s="55">
        <f>SUM(D9:D10)</f>
        <v>0</v>
      </c>
      <c r="E8" s="55">
        <f t="shared" ref="E8:S8" si="4">SUM(E9:E10)</f>
        <v>0</v>
      </c>
      <c r="F8" s="58">
        <f t="shared" si="4"/>
        <v>0</v>
      </c>
      <c r="G8" s="58">
        <f t="shared" si="4"/>
        <v>0</v>
      </c>
      <c r="H8" s="58">
        <f t="shared" si="4"/>
        <v>0</v>
      </c>
      <c r="I8" s="58">
        <f t="shared" si="4"/>
        <v>0</v>
      </c>
      <c r="J8" s="58">
        <f t="shared" si="4"/>
        <v>0</v>
      </c>
      <c r="K8" s="58">
        <f t="shared" si="4"/>
        <v>0</v>
      </c>
      <c r="L8" s="58">
        <f t="shared" si="4"/>
        <v>0</v>
      </c>
      <c r="M8" s="58">
        <f t="shared" si="4"/>
        <v>0</v>
      </c>
      <c r="N8" s="58">
        <f t="shared" si="4"/>
        <v>0</v>
      </c>
      <c r="O8" s="58">
        <f t="shared" si="4"/>
        <v>0</v>
      </c>
      <c r="P8" s="58">
        <f t="shared" si="4"/>
        <v>0</v>
      </c>
      <c r="Q8" s="58">
        <f t="shared" si="4"/>
        <v>0</v>
      </c>
      <c r="R8" s="58">
        <f t="shared" si="4"/>
        <v>0</v>
      </c>
      <c r="S8" s="58">
        <f t="shared" si="4"/>
        <v>0</v>
      </c>
      <c r="T8" s="59">
        <f t="shared" ref="T8" si="5">SUM(T9:T10)</f>
        <v>0</v>
      </c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37"/>
    </row>
    <row r="9" spans="1:66" s="1" customFormat="1" x14ac:dyDescent="0.25">
      <c r="A9" s="14"/>
      <c r="B9" s="412" t="s">
        <v>0</v>
      </c>
      <c r="C9" s="413"/>
      <c r="D9" s="25">
        <v>0</v>
      </c>
      <c r="E9" s="79"/>
      <c r="F9" s="306">
        <v>0</v>
      </c>
      <c r="G9" s="306">
        <v>0</v>
      </c>
      <c r="H9" s="306">
        <v>0</v>
      </c>
      <c r="I9" s="306">
        <v>0</v>
      </c>
      <c r="J9" s="306">
        <v>0</v>
      </c>
      <c r="K9" s="306">
        <v>0</v>
      </c>
      <c r="L9" s="306">
        <v>0</v>
      </c>
      <c r="M9" s="306">
        <v>0</v>
      </c>
      <c r="N9" s="306">
        <v>0</v>
      </c>
      <c r="O9" s="306">
        <v>0</v>
      </c>
      <c r="P9" s="306">
        <v>0</v>
      </c>
      <c r="Q9" s="306">
        <v>0</v>
      </c>
      <c r="R9" s="306">
        <v>0</v>
      </c>
      <c r="S9" s="306">
        <v>0</v>
      </c>
      <c r="T9" s="306">
        <v>0</v>
      </c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38"/>
    </row>
    <row r="10" spans="1:66" s="1" customFormat="1" x14ac:dyDescent="0.25">
      <c r="A10" s="14"/>
      <c r="B10" s="412" t="s">
        <v>1</v>
      </c>
      <c r="C10" s="413"/>
      <c r="D10" s="25">
        <v>0</v>
      </c>
      <c r="E10" s="79"/>
      <c r="F10" s="306">
        <v>0</v>
      </c>
      <c r="G10" s="306">
        <v>0</v>
      </c>
      <c r="H10" s="306">
        <v>0</v>
      </c>
      <c r="I10" s="306">
        <v>0</v>
      </c>
      <c r="J10" s="306">
        <v>0</v>
      </c>
      <c r="K10" s="306">
        <v>0</v>
      </c>
      <c r="L10" s="306">
        <v>0</v>
      </c>
      <c r="M10" s="306">
        <v>0</v>
      </c>
      <c r="N10" s="306">
        <v>0</v>
      </c>
      <c r="O10" s="306">
        <v>0</v>
      </c>
      <c r="P10" s="306">
        <v>0</v>
      </c>
      <c r="Q10" s="49">
        <v>0</v>
      </c>
      <c r="R10" s="49">
        <v>0</v>
      </c>
      <c r="S10" s="49">
        <v>0</v>
      </c>
      <c r="T10" s="49">
        <v>0</v>
      </c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38"/>
    </row>
    <row r="11" spans="1:66" s="6" customFormat="1" x14ac:dyDescent="0.25">
      <c r="A11" s="54">
        <v>4</v>
      </c>
      <c r="B11" s="428" t="s">
        <v>3</v>
      </c>
      <c r="C11" s="429"/>
      <c r="D11" s="55">
        <f>SUM(D12:D13)</f>
        <v>6</v>
      </c>
      <c r="E11" s="55">
        <f t="shared" ref="E11:T11" si="6">SUM(E12:E13)</f>
        <v>0</v>
      </c>
      <c r="F11" s="55">
        <f t="shared" si="6"/>
        <v>6</v>
      </c>
      <c r="G11" s="55">
        <f t="shared" si="6"/>
        <v>0</v>
      </c>
      <c r="H11" s="55">
        <f t="shared" si="6"/>
        <v>10</v>
      </c>
      <c r="I11" s="55">
        <f t="shared" si="6"/>
        <v>0</v>
      </c>
      <c r="J11" s="55">
        <f t="shared" si="6"/>
        <v>0</v>
      </c>
      <c r="K11" s="55">
        <f t="shared" si="6"/>
        <v>0</v>
      </c>
      <c r="L11" s="55">
        <f t="shared" si="6"/>
        <v>0</v>
      </c>
      <c r="M11" s="55">
        <f t="shared" si="6"/>
        <v>197</v>
      </c>
      <c r="N11" s="55">
        <f t="shared" si="6"/>
        <v>0</v>
      </c>
      <c r="O11" s="55">
        <f t="shared" si="6"/>
        <v>0</v>
      </c>
      <c r="P11" s="55">
        <f t="shared" si="6"/>
        <v>0</v>
      </c>
      <c r="Q11" s="55">
        <f t="shared" si="6"/>
        <v>0</v>
      </c>
      <c r="R11" s="55">
        <f t="shared" si="6"/>
        <v>182</v>
      </c>
      <c r="S11" s="55">
        <f t="shared" si="6"/>
        <v>0</v>
      </c>
      <c r="T11" s="55">
        <f t="shared" si="6"/>
        <v>0</v>
      </c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0"/>
    </row>
    <row r="12" spans="1:66" s="3" customFormat="1" x14ac:dyDescent="0.25">
      <c r="A12" s="22"/>
      <c r="B12" s="412" t="s">
        <v>0</v>
      </c>
      <c r="C12" s="413"/>
      <c r="D12" s="25">
        <v>0</v>
      </c>
      <c r="E12" s="79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1"/>
    </row>
    <row r="13" spans="1:66" s="3" customFormat="1" x14ac:dyDescent="0.25">
      <c r="A13" s="22"/>
      <c r="B13" s="412" t="s">
        <v>1</v>
      </c>
      <c r="C13" s="413"/>
      <c r="D13" s="25">
        <v>6</v>
      </c>
      <c r="E13" s="79">
        <v>0</v>
      </c>
      <c r="F13" s="25">
        <v>6</v>
      </c>
      <c r="G13" s="25">
        <v>0</v>
      </c>
      <c r="H13" s="25">
        <v>10</v>
      </c>
      <c r="I13" s="25">
        <v>0</v>
      </c>
      <c r="J13" s="25">
        <v>0</v>
      </c>
      <c r="K13" s="25">
        <v>0</v>
      </c>
      <c r="L13" s="25">
        <v>0</v>
      </c>
      <c r="M13" s="25">
        <v>197</v>
      </c>
      <c r="N13" s="25">
        <v>0</v>
      </c>
      <c r="O13" s="25">
        <v>0</v>
      </c>
      <c r="P13" s="25">
        <v>0</v>
      </c>
      <c r="Q13" s="51">
        <v>0</v>
      </c>
      <c r="R13" s="51">
        <v>182</v>
      </c>
      <c r="S13" s="51">
        <v>0</v>
      </c>
      <c r="T13" s="51">
        <v>0</v>
      </c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1"/>
    </row>
    <row r="14" spans="1:66" s="6" customFormat="1" x14ac:dyDescent="0.25">
      <c r="A14" s="54">
        <v>5</v>
      </c>
      <c r="B14" s="229" t="s">
        <v>6</v>
      </c>
      <c r="C14" s="230"/>
      <c r="D14" s="55">
        <f>SUM(D15:D16)</f>
        <v>0</v>
      </c>
      <c r="E14" s="55">
        <f t="shared" ref="E14:S14" si="7">SUM(E15:E16)</f>
        <v>0</v>
      </c>
      <c r="F14" s="55">
        <f t="shared" si="7"/>
        <v>0</v>
      </c>
      <c r="G14" s="55">
        <f t="shared" si="7"/>
        <v>0</v>
      </c>
      <c r="H14" s="55">
        <f t="shared" si="7"/>
        <v>0</v>
      </c>
      <c r="I14" s="55">
        <f t="shared" si="7"/>
        <v>0</v>
      </c>
      <c r="J14" s="55">
        <f t="shared" si="7"/>
        <v>0</v>
      </c>
      <c r="K14" s="55">
        <f t="shared" si="7"/>
        <v>0</v>
      </c>
      <c r="L14" s="55">
        <f t="shared" si="7"/>
        <v>0</v>
      </c>
      <c r="M14" s="55">
        <f t="shared" si="7"/>
        <v>0</v>
      </c>
      <c r="N14" s="55">
        <f t="shared" si="7"/>
        <v>0</v>
      </c>
      <c r="O14" s="55">
        <f t="shared" si="7"/>
        <v>0</v>
      </c>
      <c r="P14" s="55">
        <f t="shared" si="7"/>
        <v>0</v>
      </c>
      <c r="Q14" s="55">
        <f t="shared" si="7"/>
        <v>0</v>
      </c>
      <c r="R14" s="55">
        <f t="shared" si="7"/>
        <v>0</v>
      </c>
      <c r="S14" s="55">
        <f t="shared" si="7"/>
        <v>0</v>
      </c>
      <c r="T14" s="56">
        <f t="shared" ref="T14" si="8">SUM(T15:T16)</f>
        <v>0</v>
      </c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0"/>
    </row>
    <row r="15" spans="1:66" s="3" customFormat="1" x14ac:dyDescent="0.25">
      <c r="A15" s="22"/>
      <c r="B15" s="412" t="s">
        <v>0</v>
      </c>
      <c r="C15" s="413"/>
      <c r="D15" s="25">
        <v>0</v>
      </c>
      <c r="E15" s="79"/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1"/>
    </row>
    <row r="16" spans="1:66" s="3" customFormat="1" x14ac:dyDescent="0.25">
      <c r="A16" s="22"/>
      <c r="B16" s="412" t="s">
        <v>1</v>
      </c>
      <c r="C16" s="413"/>
      <c r="D16" s="25">
        <v>0</v>
      </c>
      <c r="E16" s="79"/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51">
        <v>0</v>
      </c>
      <c r="R16" s="51">
        <v>0</v>
      </c>
      <c r="S16" s="51">
        <v>0</v>
      </c>
      <c r="T16" s="51">
        <v>0</v>
      </c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1"/>
    </row>
    <row r="17" spans="1:66" s="6" customFormat="1" ht="41.25" customHeight="1" x14ac:dyDescent="0.25">
      <c r="A17" s="54">
        <v>6</v>
      </c>
      <c r="B17" s="414" t="s">
        <v>165</v>
      </c>
      <c r="C17" s="415"/>
      <c r="D17" s="55">
        <f>SUM(D18:D19)</f>
        <v>0</v>
      </c>
      <c r="E17" s="55">
        <f t="shared" ref="E17:S17" si="9">SUM(E18:E19)</f>
        <v>0</v>
      </c>
      <c r="F17" s="55">
        <f t="shared" si="9"/>
        <v>0</v>
      </c>
      <c r="G17" s="55">
        <f t="shared" si="9"/>
        <v>0</v>
      </c>
      <c r="H17" s="55">
        <f t="shared" si="9"/>
        <v>0</v>
      </c>
      <c r="I17" s="55">
        <f t="shared" si="9"/>
        <v>0</v>
      </c>
      <c r="J17" s="55">
        <f t="shared" si="9"/>
        <v>0</v>
      </c>
      <c r="K17" s="55">
        <f t="shared" si="9"/>
        <v>0</v>
      </c>
      <c r="L17" s="55">
        <f t="shared" si="9"/>
        <v>0</v>
      </c>
      <c r="M17" s="55">
        <f t="shared" si="9"/>
        <v>0</v>
      </c>
      <c r="N17" s="55">
        <f t="shared" si="9"/>
        <v>0</v>
      </c>
      <c r="O17" s="55">
        <f t="shared" si="9"/>
        <v>0</v>
      </c>
      <c r="P17" s="55">
        <f t="shared" si="9"/>
        <v>0</v>
      </c>
      <c r="Q17" s="55">
        <f t="shared" si="9"/>
        <v>0</v>
      </c>
      <c r="R17" s="55">
        <f t="shared" si="9"/>
        <v>0</v>
      </c>
      <c r="S17" s="55">
        <f t="shared" si="9"/>
        <v>0</v>
      </c>
      <c r="T17" s="56">
        <f t="shared" ref="T17" si="10">SUM(T18:T19)</f>
        <v>0</v>
      </c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0"/>
    </row>
    <row r="18" spans="1:66" s="3" customFormat="1" x14ac:dyDescent="0.25">
      <c r="A18" s="22"/>
      <c r="B18" s="412" t="s">
        <v>0</v>
      </c>
      <c r="C18" s="413"/>
      <c r="D18" s="25">
        <v>0</v>
      </c>
      <c r="E18" s="79"/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51">
        <v>0</v>
      </c>
      <c r="R18" s="51">
        <v>0</v>
      </c>
      <c r="S18" s="51">
        <v>0</v>
      </c>
      <c r="T18" s="51">
        <v>0</v>
      </c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1"/>
    </row>
    <row r="19" spans="1:66" s="3" customFormat="1" x14ac:dyDescent="0.25">
      <c r="A19" s="22"/>
      <c r="B19" s="412" t="s">
        <v>1</v>
      </c>
      <c r="C19" s="413"/>
      <c r="D19" s="25">
        <v>0</v>
      </c>
      <c r="E19" s="80"/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51">
        <v>0</v>
      </c>
      <c r="R19" s="51">
        <v>0</v>
      </c>
      <c r="S19" s="51">
        <v>0</v>
      </c>
      <c r="T19" s="51">
        <v>0</v>
      </c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1"/>
    </row>
    <row r="20" spans="1:66" s="2" customFormat="1" x14ac:dyDescent="0.25">
      <c r="A20" s="65"/>
      <c r="B20" s="410" t="s">
        <v>5</v>
      </c>
      <c r="C20" s="411"/>
      <c r="D20" s="66">
        <f>SUM(D2,D5,D8,D11,D14,D17,)</f>
        <v>12</v>
      </c>
      <c r="E20" s="66">
        <v>18</v>
      </c>
      <c r="F20" s="67">
        <f t="shared" ref="F20:T22" si="11">SUM(F2,F5,F8,F11,F14,F17,)</f>
        <v>6</v>
      </c>
      <c r="G20" s="67">
        <f t="shared" si="11"/>
        <v>0</v>
      </c>
      <c r="H20" s="67">
        <f>SUM(H2,H5,H8,H11,H14,H17,)</f>
        <v>37</v>
      </c>
      <c r="I20" s="67">
        <f t="shared" ref="I20:J22" si="12">I2+I5+I8+I11+I14+I17</f>
        <v>0</v>
      </c>
      <c r="J20" s="67">
        <f t="shared" si="12"/>
        <v>0</v>
      </c>
      <c r="K20" s="67">
        <f t="shared" si="11"/>
        <v>0</v>
      </c>
      <c r="L20" s="67">
        <f>L2+L5+L8+L11+L14+L17</f>
        <v>0</v>
      </c>
      <c r="M20" s="67">
        <f t="shared" ref="L20:M22" si="13">M2+M5+M8+M11+M14+M17</f>
        <v>720</v>
      </c>
      <c r="N20" s="67">
        <f>N17+N14+N11+N8+N5+N2</f>
        <v>0</v>
      </c>
      <c r="O20" s="67">
        <f>SUM(O2,O5,O8,O11,O14,O17,)</f>
        <v>0</v>
      </c>
      <c r="P20" s="67">
        <f>SUM(P2,P5,P8,P11,P14,P17,)</f>
        <v>0</v>
      </c>
      <c r="Q20" s="67">
        <f t="shared" ref="Q20:S20" si="14">SUM(Q2,Q5,Q8,Q11,Q14,Q17,)</f>
        <v>0</v>
      </c>
      <c r="R20" s="67">
        <f t="shared" si="14"/>
        <v>719</v>
      </c>
      <c r="S20" s="67">
        <f t="shared" si="14"/>
        <v>0</v>
      </c>
      <c r="T20" s="68">
        <f>SUM(T2,T5,T8,T11,T14,T17,)</f>
        <v>0</v>
      </c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2"/>
    </row>
    <row r="21" spans="1:66" s="1" customFormat="1" x14ac:dyDescent="0.25">
      <c r="A21" s="69"/>
      <c r="B21" s="408" t="s">
        <v>0</v>
      </c>
      <c r="C21" s="409"/>
      <c r="D21" s="70">
        <f>SUM(D3,D6,D9,D12,D15,D18,)</f>
        <v>3</v>
      </c>
      <c r="E21" s="70">
        <v>1</v>
      </c>
      <c r="F21" s="70">
        <f t="shared" si="11"/>
        <v>0</v>
      </c>
      <c r="G21" s="70">
        <f t="shared" si="11"/>
        <v>0</v>
      </c>
      <c r="H21" s="70">
        <f t="shared" si="11"/>
        <v>22</v>
      </c>
      <c r="I21" s="70">
        <f t="shared" si="12"/>
        <v>0</v>
      </c>
      <c r="J21" s="70">
        <f t="shared" si="12"/>
        <v>0</v>
      </c>
      <c r="K21" s="70">
        <f t="shared" si="11"/>
        <v>0</v>
      </c>
      <c r="L21" s="70">
        <f t="shared" si="13"/>
        <v>0</v>
      </c>
      <c r="M21" s="70">
        <f t="shared" si="13"/>
        <v>417</v>
      </c>
      <c r="N21" s="70">
        <f>N18+N15+N12+N9+N6+N3</f>
        <v>0</v>
      </c>
      <c r="O21" s="70">
        <f t="shared" si="11"/>
        <v>0</v>
      </c>
      <c r="P21" s="70">
        <f t="shared" si="11"/>
        <v>0</v>
      </c>
      <c r="Q21" s="70">
        <f>SUM(Q3,Q6,Q9,Q12,Q15,Q18,)</f>
        <v>0</v>
      </c>
      <c r="R21" s="70">
        <f t="shared" si="11"/>
        <v>452</v>
      </c>
      <c r="S21" s="70">
        <f t="shared" si="11"/>
        <v>0</v>
      </c>
      <c r="T21" s="71">
        <f t="shared" si="11"/>
        <v>0</v>
      </c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38"/>
    </row>
    <row r="22" spans="1:66" s="1" customFormat="1" x14ac:dyDescent="0.25">
      <c r="A22" s="69"/>
      <c r="B22" s="408" t="s">
        <v>1</v>
      </c>
      <c r="C22" s="409"/>
      <c r="D22" s="70">
        <f>SUM(D4,D7,D10,D13,D16,D19,)</f>
        <v>9</v>
      </c>
      <c r="E22" s="70">
        <v>17</v>
      </c>
      <c r="F22" s="70">
        <f t="shared" si="11"/>
        <v>6</v>
      </c>
      <c r="G22" s="70">
        <f t="shared" si="11"/>
        <v>0</v>
      </c>
      <c r="H22" s="70">
        <f t="shared" si="11"/>
        <v>15</v>
      </c>
      <c r="I22" s="70">
        <f t="shared" si="12"/>
        <v>0</v>
      </c>
      <c r="J22" s="70">
        <f t="shared" si="12"/>
        <v>0</v>
      </c>
      <c r="K22" s="70">
        <f t="shared" si="11"/>
        <v>0</v>
      </c>
      <c r="L22" s="70">
        <f t="shared" si="13"/>
        <v>0</v>
      </c>
      <c r="M22" s="70">
        <f t="shared" si="13"/>
        <v>303</v>
      </c>
      <c r="N22" s="70">
        <f>N19+N16+N13+N10+N7+N4</f>
        <v>0</v>
      </c>
      <c r="O22" s="70">
        <f t="shared" si="11"/>
        <v>0</v>
      </c>
      <c r="P22" s="70">
        <f t="shared" si="11"/>
        <v>0</v>
      </c>
      <c r="Q22" s="70">
        <f t="shared" si="11"/>
        <v>0</v>
      </c>
      <c r="R22" s="70">
        <f t="shared" si="11"/>
        <v>267</v>
      </c>
      <c r="S22" s="70">
        <f t="shared" si="11"/>
        <v>0</v>
      </c>
      <c r="T22" s="71">
        <f t="shared" si="11"/>
        <v>0</v>
      </c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38"/>
    </row>
    <row r="23" spans="1:66" s="9" customFormat="1" x14ac:dyDescent="0.25">
      <c r="A23" s="72"/>
      <c r="B23" s="425"/>
      <c r="C23" s="425"/>
      <c r="D23" s="72"/>
      <c r="E23" s="73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</row>
    <row r="24" spans="1:66" ht="44.25" customHeight="1" x14ac:dyDescent="0.25">
      <c r="A24" s="243">
        <v>7</v>
      </c>
      <c r="B24" s="406" t="s">
        <v>12</v>
      </c>
      <c r="C24" s="407"/>
      <c r="D24" s="244">
        <f>D25+D26</f>
        <v>0</v>
      </c>
      <c r="E24" s="244">
        <f t="shared" ref="E24:F24" si="15">E25+E26</f>
        <v>0</v>
      </c>
      <c r="F24" s="244">
        <f t="shared" si="15"/>
        <v>0</v>
      </c>
      <c r="G24" s="244" t="s">
        <v>145</v>
      </c>
      <c r="H24" s="244" t="s">
        <v>145</v>
      </c>
      <c r="I24" s="244" t="s">
        <v>145</v>
      </c>
      <c r="J24" s="244" t="s">
        <v>145</v>
      </c>
      <c r="K24" s="244">
        <f t="shared" ref="K24" si="16">K25+K26</f>
        <v>0</v>
      </c>
      <c r="L24" s="244" t="s">
        <v>145</v>
      </c>
      <c r="M24" s="244" t="s">
        <v>145</v>
      </c>
      <c r="N24" s="244" t="s">
        <v>145</v>
      </c>
      <c r="O24" s="244" t="s">
        <v>145</v>
      </c>
      <c r="P24" s="244">
        <f>P25+P26</f>
        <v>0</v>
      </c>
      <c r="Q24" s="244" t="s">
        <v>145</v>
      </c>
      <c r="R24" s="244" t="s">
        <v>145</v>
      </c>
      <c r="S24" s="244" t="s">
        <v>145</v>
      </c>
      <c r="T24" s="244" t="s">
        <v>145</v>
      </c>
    </row>
    <row r="25" spans="1:66" ht="22.5" customHeight="1" x14ac:dyDescent="0.25">
      <c r="A25" s="74"/>
      <c r="B25" s="420" t="s">
        <v>0</v>
      </c>
      <c r="C25" s="420"/>
      <c r="D25" s="26">
        <v>0</v>
      </c>
      <c r="E25" s="388"/>
      <c r="F25" s="389">
        <v>0</v>
      </c>
      <c r="G25" s="244" t="s">
        <v>145</v>
      </c>
      <c r="H25" s="244" t="s">
        <v>145</v>
      </c>
      <c r="I25" s="244" t="s">
        <v>145</v>
      </c>
      <c r="J25" s="244" t="s">
        <v>145</v>
      </c>
      <c r="K25" s="79">
        <v>0</v>
      </c>
      <c r="L25" s="244" t="s">
        <v>145</v>
      </c>
      <c r="M25" s="244" t="s">
        <v>145</v>
      </c>
      <c r="N25" s="244" t="s">
        <v>145</v>
      </c>
      <c r="O25" s="244" t="s">
        <v>145</v>
      </c>
      <c r="P25" s="78">
        <v>0</v>
      </c>
      <c r="Q25" s="244" t="s">
        <v>145</v>
      </c>
      <c r="R25" s="244" t="s">
        <v>145</v>
      </c>
      <c r="S25" s="244" t="s">
        <v>145</v>
      </c>
      <c r="T25" s="244" t="s">
        <v>145</v>
      </c>
    </row>
    <row r="26" spans="1:66" ht="15.75" customHeight="1" x14ac:dyDescent="0.25">
      <c r="A26" s="74"/>
      <c r="B26" s="420" t="s">
        <v>1</v>
      </c>
      <c r="C26" s="420"/>
      <c r="D26" s="26">
        <v>0</v>
      </c>
      <c r="E26" s="388"/>
      <c r="F26" s="389">
        <v>0</v>
      </c>
      <c r="G26" s="244" t="s">
        <v>145</v>
      </c>
      <c r="H26" s="244" t="s">
        <v>145</v>
      </c>
      <c r="I26" s="244" t="s">
        <v>145</v>
      </c>
      <c r="J26" s="244" t="s">
        <v>145</v>
      </c>
      <c r="K26" s="78">
        <v>0</v>
      </c>
      <c r="L26" s="244" t="s">
        <v>145</v>
      </c>
      <c r="M26" s="244" t="s">
        <v>145</v>
      </c>
      <c r="N26" s="244" t="s">
        <v>145</v>
      </c>
      <c r="O26" s="244" t="s">
        <v>145</v>
      </c>
      <c r="P26" s="78">
        <v>0</v>
      </c>
      <c r="Q26" s="244" t="s">
        <v>145</v>
      </c>
      <c r="R26" s="244" t="s">
        <v>145</v>
      </c>
      <c r="S26" s="244" t="s">
        <v>145</v>
      </c>
      <c r="T26" s="244" t="s">
        <v>145</v>
      </c>
    </row>
    <row r="27" spans="1:66" ht="15.75" customHeight="1" x14ac:dyDescent="0.25">
      <c r="A27" s="111"/>
      <c r="B27" s="210"/>
      <c r="C27" s="210"/>
      <c r="D27" s="111"/>
      <c r="E27" s="211"/>
      <c r="F27" s="72"/>
      <c r="G27" s="72"/>
      <c r="H27" s="72"/>
      <c r="I27" s="72"/>
      <c r="J27" s="72"/>
      <c r="K27" s="233"/>
      <c r="L27" s="307"/>
      <c r="M27" s="307"/>
      <c r="N27" s="307"/>
      <c r="O27" s="77"/>
      <c r="P27" s="76"/>
      <c r="Q27" s="76"/>
      <c r="R27" s="76"/>
      <c r="S27" s="76"/>
      <c r="T27" s="77"/>
    </row>
    <row r="28" spans="1:66" ht="15.75" customHeight="1" x14ac:dyDescent="0.25">
      <c r="A28" s="245"/>
      <c r="B28" s="242" t="s">
        <v>166</v>
      </c>
      <c r="C28" s="242"/>
      <c r="D28" s="201" t="s">
        <v>145</v>
      </c>
      <c r="E28" s="201"/>
      <c r="F28" s="201">
        <f t="shared" ref="F28:L28" si="17">F31+F34+F37+F40+F43+F46</f>
        <v>0</v>
      </c>
      <c r="G28" s="201">
        <f t="shared" si="17"/>
        <v>0</v>
      </c>
      <c r="H28" s="201">
        <f t="shared" si="17"/>
        <v>37</v>
      </c>
      <c r="I28" s="201">
        <f t="shared" si="17"/>
        <v>0</v>
      </c>
      <c r="J28" s="201">
        <f t="shared" si="17"/>
        <v>0</v>
      </c>
      <c r="K28" s="201">
        <f t="shared" si="17"/>
        <v>0</v>
      </c>
      <c r="L28" s="201">
        <f t="shared" si="17"/>
        <v>0</v>
      </c>
      <c r="M28" s="201">
        <f t="shared" ref="M28:N28" si="18">M31+M34+M37+M40+M43+M46</f>
        <v>698</v>
      </c>
      <c r="N28" s="201">
        <f t="shared" si="18"/>
        <v>0</v>
      </c>
      <c r="O28" s="201">
        <f t="shared" ref="O28:T28" si="19">O31+O34+O37+O40+O43+O46</f>
        <v>0</v>
      </c>
      <c r="P28" s="201">
        <f>P31+P34+P37+P40+P43+P46</f>
        <v>0</v>
      </c>
      <c r="Q28" s="201">
        <f t="shared" ref="Q28:S28" si="20">Q31+Q34+Q37+Q40+Q43+Q46</f>
        <v>0</v>
      </c>
      <c r="R28" s="201">
        <f t="shared" si="20"/>
        <v>719</v>
      </c>
      <c r="S28" s="201">
        <f t="shared" si="20"/>
        <v>0</v>
      </c>
      <c r="T28" s="201">
        <f t="shared" si="19"/>
        <v>0</v>
      </c>
    </row>
    <row r="29" spans="1:66" ht="15.75" customHeight="1" x14ac:dyDescent="0.25">
      <c r="A29" s="242"/>
      <c r="B29" s="424" t="s">
        <v>0</v>
      </c>
      <c r="C29" s="424"/>
      <c r="D29" s="201" t="s">
        <v>145</v>
      </c>
      <c r="E29" s="201"/>
      <c r="F29" s="201">
        <f>F32+F35+F38+F41+F44+F47</f>
        <v>0</v>
      </c>
      <c r="G29" s="201">
        <f t="shared" ref="G29:T29" si="21">G32+G35+G38+G41+G44+G47</f>
        <v>0</v>
      </c>
      <c r="H29" s="201">
        <f t="shared" si="21"/>
        <v>22</v>
      </c>
      <c r="I29" s="201">
        <f>I32+I35+I38+I41+I44+I47</f>
        <v>0</v>
      </c>
      <c r="J29" s="201">
        <f>J32+J35+J38+J41+J44+J47</f>
        <v>0</v>
      </c>
      <c r="K29" s="201">
        <f t="shared" si="21"/>
        <v>0</v>
      </c>
      <c r="L29" s="201">
        <f t="shared" si="21"/>
        <v>0</v>
      </c>
      <c r="M29" s="201">
        <f t="shared" si="21"/>
        <v>417</v>
      </c>
      <c r="N29" s="201">
        <f t="shared" si="21"/>
        <v>0</v>
      </c>
      <c r="O29" s="201">
        <f t="shared" si="21"/>
        <v>0</v>
      </c>
      <c r="P29" s="201">
        <f t="shared" si="21"/>
        <v>0</v>
      </c>
      <c r="Q29" s="201">
        <f t="shared" si="21"/>
        <v>0</v>
      </c>
      <c r="R29" s="201">
        <f t="shared" si="21"/>
        <v>452</v>
      </c>
      <c r="S29" s="201">
        <f t="shared" si="21"/>
        <v>0</v>
      </c>
      <c r="T29" s="201">
        <f t="shared" si="21"/>
        <v>0</v>
      </c>
    </row>
    <row r="30" spans="1:66" ht="15.75" customHeight="1" x14ac:dyDescent="0.25">
      <c r="A30" s="242"/>
      <c r="B30" s="424" t="s">
        <v>1</v>
      </c>
      <c r="C30" s="424"/>
      <c r="D30" s="201" t="s">
        <v>145</v>
      </c>
      <c r="E30" s="201"/>
      <c r="F30" s="201">
        <f>F33+F36+F39+F42+F45+F48</f>
        <v>0</v>
      </c>
      <c r="G30" s="201">
        <f t="shared" ref="G30:T30" si="22">G33+G36+G39+G42+G45+G48</f>
        <v>0</v>
      </c>
      <c r="H30" s="201">
        <f t="shared" si="22"/>
        <v>15</v>
      </c>
      <c r="I30" s="201">
        <f>I33+I36+I39+I42+I45+I48</f>
        <v>0</v>
      </c>
      <c r="J30" s="201">
        <f>J33+J36+J39+J42+J45+J48</f>
        <v>0</v>
      </c>
      <c r="K30" s="201">
        <f t="shared" si="22"/>
        <v>0</v>
      </c>
      <c r="L30" s="201">
        <f t="shared" si="22"/>
        <v>0</v>
      </c>
      <c r="M30" s="201">
        <f t="shared" si="22"/>
        <v>281</v>
      </c>
      <c r="N30" s="201">
        <f t="shared" si="22"/>
        <v>0</v>
      </c>
      <c r="O30" s="201">
        <f t="shared" si="22"/>
        <v>0</v>
      </c>
      <c r="P30" s="201">
        <f t="shared" si="22"/>
        <v>0</v>
      </c>
      <c r="Q30" s="201">
        <f t="shared" si="22"/>
        <v>0</v>
      </c>
      <c r="R30" s="201">
        <f t="shared" si="22"/>
        <v>267</v>
      </c>
      <c r="S30" s="201">
        <f t="shared" si="22"/>
        <v>0</v>
      </c>
      <c r="T30" s="201">
        <f t="shared" si="22"/>
        <v>0</v>
      </c>
    </row>
    <row r="31" spans="1:66" ht="46.5" customHeight="1" x14ac:dyDescent="0.25">
      <c r="A31" s="60"/>
      <c r="B31" s="421" t="s">
        <v>8</v>
      </c>
      <c r="C31" s="422"/>
      <c r="D31" s="61">
        <f>SUM(D32:D33)</f>
        <v>0</v>
      </c>
      <c r="E31" s="61">
        <f t="shared" ref="E31:G31" si="23">SUM(E32:E33)</f>
        <v>0</v>
      </c>
      <c r="F31" s="61">
        <f t="shared" si="23"/>
        <v>0</v>
      </c>
      <c r="G31" s="61">
        <f t="shared" si="23"/>
        <v>0</v>
      </c>
      <c r="H31" s="61">
        <f>SUM(H32:H33)</f>
        <v>25</v>
      </c>
      <c r="I31" s="61">
        <f>I32+I33</f>
        <v>0</v>
      </c>
      <c r="J31" s="61">
        <f>J32+J33</f>
        <v>0</v>
      </c>
      <c r="K31" s="61">
        <f t="shared" ref="K31:S31" si="24">SUM(K32:K33)</f>
        <v>0</v>
      </c>
      <c r="L31" s="61">
        <f t="shared" si="24"/>
        <v>0</v>
      </c>
      <c r="M31" s="61">
        <f t="shared" si="24"/>
        <v>507</v>
      </c>
      <c r="N31" s="61">
        <f t="shared" si="24"/>
        <v>0</v>
      </c>
      <c r="O31" s="61">
        <f t="shared" si="24"/>
        <v>0</v>
      </c>
      <c r="P31" s="61">
        <f t="shared" si="24"/>
        <v>0</v>
      </c>
      <c r="Q31" s="61">
        <f t="shared" si="24"/>
        <v>0</v>
      </c>
      <c r="R31" s="61">
        <f t="shared" si="24"/>
        <v>479</v>
      </c>
      <c r="S31" s="61">
        <f t="shared" si="24"/>
        <v>0</v>
      </c>
      <c r="T31" s="62">
        <f t="shared" ref="T31" si="25">SUM(T32:T33)</f>
        <v>0</v>
      </c>
    </row>
    <row r="32" spans="1:66" ht="15.75" customHeight="1" x14ac:dyDescent="0.25">
      <c r="A32" s="14"/>
      <c r="B32" s="412" t="s">
        <v>0</v>
      </c>
      <c r="C32" s="413"/>
      <c r="D32" s="206" t="s">
        <v>145</v>
      </c>
      <c r="E32" s="207"/>
      <c r="F32" s="306">
        <v>0</v>
      </c>
      <c r="G32" s="306">
        <v>0</v>
      </c>
      <c r="H32" s="306">
        <v>10</v>
      </c>
      <c r="I32" s="306">
        <v>0</v>
      </c>
      <c r="J32" s="306">
        <v>0</v>
      </c>
      <c r="K32" s="306">
        <v>0</v>
      </c>
      <c r="L32" s="306">
        <v>0</v>
      </c>
      <c r="M32" s="306">
        <v>226</v>
      </c>
      <c r="N32" s="306">
        <v>0</v>
      </c>
      <c r="O32" s="306">
        <v>0</v>
      </c>
      <c r="P32" s="306">
        <v>0</v>
      </c>
      <c r="Q32" s="49">
        <v>0</v>
      </c>
      <c r="R32" s="49">
        <v>212</v>
      </c>
      <c r="S32" s="49">
        <v>0</v>
      </c>
      <c r="T32" s="49">
        <v>0</v>
      </c>
    </row>
    <row r="33" spans="1:20" ht="15.75" customHeight="1" x14ac:dyDescent="0.25">
      <c r="A33" s="14"/>
      <c r="B33" s="412" t="s">
        <v>1</v>
      </c>
      <c r="C33" s="413"/>
      <c r="D33" s="206" t="s">
        <v>145</v>
      </c>
      <c r="E33" s="207"/>
      <c r="F33" s="306">
        <v>0</v>
      </c>
      <c r="G33" s="306">
        <v>0</v>
      </c>
      <c r="H33" s="306">
        <v>15</v>
      </c>
      <c r="I33" s="306">
        <v>0</v>
      </c>
      <c r="J33" s="306">
        <v>0</v>
      </c>
      <c r="K33" s="306">
        <v>0</v>
      </c>
      <c r="L33" s="306">
        <v>0</v>
      </c>
      <c r="M33" s="306">
        <v>281</v>
      </c>
      <c r="N33" s="306">
        <v>0</v>
      </c>
      <c r="O33" s="306">
        <v>0</v>
      </c>
      <c r="P33" s="306">
        <v>0</v>
      </c>
      <c r="Q33" s="49">
        <v>0</v>
      </c>
      <c r="R33" s="49">
        <v>267</v>
      </c>
      <c r="S33" s="49">
        <v>0</v>
      </c>
      <c r="T33" s="49">
        <v>0</v>
      </c>
    </row>
    <row r="34" spans="1:20" ht="44.25" customHeight="1" x14ac:dyDescent="0.25">
      <c r="A34" s="60"/>
      <c r="B34" s="421" t="s">
        <v>325</v>
      </c>
      <c r="C34" s="422"/>
      <c r="D34" s="61">
        <f>SUM(D35:D36)</f>
        <v>0</v>
      </c>
      <c r="E34" s="61">
        <f t="shared" ref="E34:H34" si="26">SUM(E35:E36)</f>
        <v>0</v>
      </c>
      <c r="F34" s="61">
        <f t="shared" si="26"/>
        <v>0</v>
      </c>
      <c r="G34" s="61">
        <f t="shared" si="26"/>
        <v>0</v>
      </c>
      <c r="H34" s="61">
        <f t="shared" si="26"/>
        <v>2</v>
      </c>
      <c r="I34" s="61">
        <f>I35+I36</f>
        <v>0</v>
      </c>
      <c r="J34" s="61">
        <f>J35+J36</f>
        <v>0</v>
      </c>
      <c r="K34" s="61">
        <f t="shared" ref="K34:S34" si="27">SUM(K35:K36)</f>
        <v>0</v>
      </c>
      <c r="L34" s="61">
        <f t="shared" si="27"/>
        <v>0</v>
      </c>
      <c r="M34" s="61">
        <f t="shared" si="27"/>
        <v>24</v>
      </c>
      <c r="N34" s="61">
        <f t="shared" si="27"/>
        <v>0</v>
      </c>
      <c r="O34" s="61">
        <f t="shared" si="27"/>
        <v>0</v>
      </c>
      <c r="P34" s="61">
        <f t="shared" si="27"/>
        <v>0</v>
      </c>
      <c r="Q34" s="61">
        <f t="shared" si="27"/>
        <v>0</v>
      </c>
      <c r="R34" s="61">
        <f t="shared" si="27"/>
        <v>22</v>
      </c>
      <c r="S34" s="61">
        <f t="shared" si="27"/>
        <v>0</v>
      </c>
      <c r="T34" s="62">
        <f t="shared" ref="T34" si="28">SUM(T35:T36)</f>
        <v>0</v>
      </c>
    </row>
    <row r="35" spans="1:20" ht="15.75" customHeight="1" x14ac:dyDescent="0.25">
      <c r="A35" s="14"/>
      <c r="B35" s="412" t="s">
        <v>0</v>
      </c>
      <c r="C35" s="413"/>
      <c r="D35" s="206" t="s">
        <v>145</v>
      </c>
      <c r="E35" s="207"/>
      <c r="F35" s="306">
        <v>0</v>
      </c>
      <c r="G35" s="306">
        <v>0</v>
      </c>
      <c r="H35" s="306">
        <v>2</v>
      </c>
      <c r="I35" s="306">
        <v>0</v>
      </c>
      <c r="J35" s="306">
        <v>0</v>
      </c>
      <c r="K35" s="306">
        <v>0</v>
      </c>
      <c r="L35" s="306">
        <v>0</v>
      </c>
      <c r="M35" s="306">
        <v>24</v>
      </c>
      <c r="N35" s="306">
        <v>0</v>
      </c>
      <c r="O35" s="306">
        <v>0</v>
      </c>
      <c r="P35" s="306">
        <v>0</v>
      </c>
      <c r="Q35" s="49">
        <v>0</v>
      </c>
      <c r="R35" s="49">
        <v>22</v>
      </c>
      <c r="S35" s="49">
        <v>0</v>
      </c>
      <c r="T35" s="49">
        <v>0</v>
      </c>
    </row>
    <row r="36" spans="1:20" ht="15.75" customHeight="1" x14ac:dyDescent="0.25">
      <c r="A36" s="14"/>
      <c r="B36" s="412" t="s">
        <v>1</v>
      </c>
      <c r="C36" s="413"/>
      <c r="D36" s="206" t="s">
        <v>145</v>
      </c>
      <c r="E36" s="207"/>
      <c r="F36" s="306">
        <v>0</v>
      </c>
      <c r="G36" s="306">
        <v>0</v>
      </c>
      <c r="H36" s="306">
        <v>0</v>
      </c>
      <c r="I36" s="306">
        <v>0</v>
      </c>
      <c r="J36" s="306">
        <v>0</v>
      </c>
      <c r="K36" s="306">
        <v>0</v>
      </c>
      <c r="L36" s="306">
        <v>0</v>
      </c>
      <c r="M36" s="306">
        <v>0</v>
      </c>
      <c r="N36" s="306">
        <v>0</v>
      </c>
      <c r="O36" s="306">
        <v>0</v>
      </c>
      <c r="P36" s="306">
        <v>0</v>
      </c>
      <c r="Q36" s="49">
        <v>0</v>
      </c>
      <c r="R36" s="49">
        <v>0</v>
      </c>
      <c r="S36" s="49">
        <v>0</v>
      </c>
      <c r="T36" s="49">
        <v>0</v>
      </c>
    </row>
    <row r="37" spans="1:20" ht="42.75" customHeight="1" x14ac:dyDescent="0.25">
      <c r="A37" s="60"/>
      <c r="B37" s="421" t="s">
        <v>9</v>
      </c>
      <c r="C37" s="422"/>
      <c r="D37" s="61">
        <f>SUM(D38:D39)</f>
        <v>0</v>
      </c>
      <c r="E37" s="61">
        <f t="shared" ref="E37:J37" si="29">SUM(E38:E39)</f>
        <v>0</v>
      </c>
      <c r="F37" s="61">
        <f t="shared" si="29"/>
        <v>0</v>
      </c>
      <c r="G37" s="61">
        <f t="shared" si="29"/>
        <v>0</v>
      </c>
      <c r="H37" s="61">
        <f t="shared" si="29"/>
        <v>0</v>
      </c>
      <c r="I37" s="61">
        <f t="shared" si="29"/>
        <v>0</v>
      </c>
      <c r="J37" s="61">
        <f t="shared" si="29"/>
        <v>0</v>
      </c>
      <c r="K37" s="61">
        <f t="shared" ref="K37:S37" si="30">SUM(K38:K39)</f>
        <v>0</v>
      </c>
      <c r="L37" s="61">
        <f t="shared" si="30"/>
        <v>0</v>
      </c>
      <c r="M37" s="61">
        <f t="shared" si="30"/>
        <v>0</v>
      </c>
      <c r="N37" s="61">
        <f t="shared" si="30"/>
        <v>0</v>
      </c>
      <c r="O37" s="61">
        <f t="shared" si="30"/>
        <v>0</v>
      </c>
      <c r="P37" s="61">
        <f t="shared" si="30"/>
        <v>0</v>
      </c>
      <c r="Q37" s="61">
        <f t="shared" si="30"/>
        <v>0</v>
      </c>
      <c r="R37" s="61">
        <f t="shared" si="30"/>
        <v>0</v>
      </c>
      <c r="S37" s="61">
        <f t="shared" si="30"/>
        <v>0</v>
      </c>
      <c r="T37" s="62">
        <f t="shared" ref="T37" si="31">SUM(T38:T39)</f>
        <v>0</v>
      </c>
    </row>
    <row r="38" spans="1:20" ht="15.75" customHeight="1" x14ac:dyDescent="0.25">
      <c r="A38" s="14"/>
      <c r="B38" s="412" t="s">
        <v>0</v>
      </c>
      <c r="C38" s="413"/>
      <c r="D38" s="206" t="s">
        <v>145</v>
      </c>
      <c r="E38" s="207"/>
      <c r="F38" s="306">
        <v>0</v>
      </c>
      <c r="G38" s="306">
        <v>0</v>
      </c>
      <c r="H38" s="306">
        <v>0</v>
      </c>
      <c r="I38" s="306">
        <v>0</v>
      </c>
      <c r="J38" s="306">
        <v>0</v>
      </c>
      <c r="K38" s="306">
        <v>0</v>
      </c>
      <c r="L38" s="306">
        <v>0</v>
      </c>
      <c r="M38" s="306">
        <v>0</v>
      </c>
      <c r="N38" s="306">
        <v>0</v>
      </c>
      <c r="O38" s="306">
        <v>0</v>
      </c>
      <c r="P38" s="306">
        <v>0</v>
      </c>
      <c r="Q38" s="49">
        <v>0</v>
      </c>
      <c r="R38" s="49">
        <v>0</v>
      </c>
      <c r="S38" s="49">
        <v>0</v>
      </c>
      <c r="T38" s="49">
        <v>0</v>
      </c>
    </row>
    <row r="39" spans="1:20" ht="15.75" customHeight="1" x14ac:dyDescent="0.25">
      <c r="A39" s="14"/>
      <c r="B39" s="412" t="s">
        <v>1</v>
      </c>
      <c r="C39" s="413"/>
      <c r="D39" s="206" t="s">
        <v>145</v>
      </c>
      <c r="E39" s="207"/>
      <c r="F39" s="306">
        <v>0</v>
      </c>
      <c r="G39" s="306">
        <v>0</v>
      </c>
      <c r="H39" s="306">
        <v>0</v>
      </c>
      <c r="I39" s="306">
        <v>0</v>
      </c>
      <c r="J39" s="306">
        <v>0</v>
      </c>
      <c r="K39" s="306">
        <v>0</v>
      </c>
      <c r="L39" s="306">
        <v>0</v>
      </c>
      <c r="M39" s="306">
        <v>0</v>
      </c>
      <c r="N39" s="306">
        <v>0</v>
      </c>
      <c r="O39" s="306">
        <v>0</v>
      </c>
      <c r="P39" s="306">
        <v>0</v>
      </c>
      <c r="Q39" s="49">
        <v>0</v>
      </c>
      <c r="R39" s="49">
        <v>0</v>
      </c>
      <c r="S39" s="49">
        <v>0</v>
      </c>
      <c r="T39" s="49">
        <v>0</v>
      </c>
    </row>
    <row r="40" spans="1:20" ht="44.25" customHeight="1" x14ac:dyDescent="0.25">
      <c r="A40" s="60"/>
      <c r="B40" s="421" t="s">
        <v>10</v>
      </c>
      <c r="C40" s="422"/>
      <c r="D40" s="61">
        <f>SUM(D41:D42)</f>
        <v>0</v>
      </c>
      <c r="E40" s="61">
        <f t="shared" ref="E40:J40" si="32">SUM(E41:E42)</f>
        <v>0</v>
      </c>
      <c r="F40" s="61">
        <f t="shared" si="32"/>
        <v>0</v>
      </c>
      <c r="G40" s="61">
        <f t="shared" si="32"/>
        <v>0</v>
      </c>
      <c r="H40" s="61">
        <f t="shared" si="32"/>
        <v>10</v>
      </c>
      <c r="I40" s="61">
        <f t="shared" si="32"/>
        <v>0</v>
      </c>
      <c r="J40" s="61">
        <f t="shared" si="32"/>
        <v>0</v>
      </c>
      <c r="K40" s="61">
        <f t="shared" ref="K40:S40" si="33">SUM(K41:K42)</f>
        <v>0</v>
      </c>
      <c r="L40" s="61">
        <f t="shared" si="33"/>
        <v>0</v>
      </c>
      <c r="M40" s="61">
        <f t="shared" si="33"/>
        <v>167</v>
      </c>
      <c r="N40" s="61">
        <f t="shared" si="33"/>
        <v>0</v>
      </c>
      <c r="O40" s="61">
        <f t="shared" si="33"/>
        <v>0</v>
      </c>
      <c r="P40" s="61">
        <f t="shared" si="33"/>
        <v>0</v>
      </c>
      <c r="Q40" s="61">
        <f t="shared" si="33"/>
        <v>0</v>
      </c>
      <c r="R40" s="61">
        <f t="shared" si="33"/>
        <v>218</v>
      </c>
      <c r="S40" s="61">
        <f t="shared" si="33"/>
        <v>0</v>
      </c>
      <c r="T40" s="62">
        <f t="shared" ref="T40" si="34">SUM(T41:T42)</f>
        <v>0</v>
      </c>
    </row>
    <row r="41" spans="1:20" ht="15.75" customHeight="1" x14ac:dyDescent="0.25">
      <c r="A41" s="14"/>
      <c r="B41" s="412" t="s">
        <v>0</v>
      </c>
      <c r="C41" s="413"/>
      <c r="D41" s="208" t="s">
        <v>145</v>
      </c>
      <c r="E41" s="209"/>
      <c r="F41" s="306">
        <v>0</v>
      </c>
      <c r="G41" s="306">
        <v>0</v>
      </c>
      <c r="H41" s="306">
        <v>10</v>
      </c>
      <c r="I41" s="306">
        <v>0</v>
      </c>
      <c r="J41" s="306">
        <v>0</v>
      </c>
      <c r="K41" s="306">
        <v>0</v>
      </c>
      <c r="L41" s="306">
        <v>0</v>
      </c>
      <c r="M41" s="306">
        <v>167</v>
      </c>
      <c r="N41" s="306">
        <v>0</v>
      </c>
      <c r="O41" s="306">
        <v>0</v>
      </c>
      <c r="P41" s="306">
        <v>0</v>
      </c>
      <c r="Q41" s="49">
        <v>0</v>
      </c>
      <c r="R41" s="49">
        <v>218</v>
      </c>
      <c r="S41" s="49">
        <v>0</v>
      </c>
      <c r="T41" s="49">
        <v>0</v>
      </c>
    </row>
    <row r="42" spans="1:20" ht="15.75" customHeight="1" x14ac:dyDescent="0.25">
      <c r="A42" s="14"/>
      <c r="B42" s="412" t="s">
        <v>1</v>
      </c>
      <c r="C42" s="413"/>
      <c r="D42" s="208" t="s">
        <v>145</v>
      </c>
      <c r="E42" s="209"/>
      <c r="F42" s="306">
        <v>0</v>
      </c>
      <c r="G42" s="306">
        <v>0</v>
      </c>
      <c r="H42" s="306">
        <v>0</v>
      </c>
      <c r="I42" s="306">
        <v>0</v>
      </c>
      <c r="J42" s="306">
        <v>0</v>
      </c>
      <c r="K42" s="306">
        <v>0</v>
      </c>
      <c r="L42" s="306">
        <v>0</v>
      </c>
      <c r="M42" s="306">
        <v>0</v>
      </c>
      <c r="N42" s="306">
        <v>0</v>
      </c>
      <c r="O42" s="306">
        <v>0</v>
      </c>
      <c r="P42" s="306">
        <v>0</v>
      </c>
      <c r="Q42" s="49">
        <v>0</v>
      </c>
      <c r="R42" s="49">
        <v>0</v>
      </c>
      <c r="S42" s="49">
        <v>0</v>
      </c>
      <c r="T42" s="49">
        <v>0</v>
      </c>
    </row>
    <row r="43" spans="1:20" ht="34.5" customHeight="1" x14ac:dyDescent="0.25">
      <c r="A43" s="60"/>
      <c r="B43" s="421" t="s">
        <v>11</v>
      </c>
      <c r="C43" s="422"/>
      <c r="D43" s="63">
        <f>SUM(D44:D45)</f>
        <v>0</v>
      </c>
      <c r="E43" s="63">
        <f t="shared" ref="E43:J43" si="35">SUM(E44:E45)</f>
        <v>0</v>
      </c>
      <c r="F43" s="61">
        <f t="shared" si="35"/>
        <v>0</v>
      </c>
      <c r="G43" s="61">
        <f t="shared" si="35"/>
        <v>0</v>
      </c>
      <c r="H43" s="61">
        <f t="shared" si="35"/>
        <v>0</v>
      </c>
      <c r="I43" s="61">
        <f t="shared" si="35"/>
        <v>0</v>
      </c>
      <c r="J43" s="61">
        <f t="shared" si="35"/>
        <v>0</v>
      </c>
      <c r="K43" s="61">
        <f t="shared" ref="K43:S43" si="36">SUM(K44:K45)</f>
        <v>0</v>
      </c>
      <c r="L43" s="61">
        <f t="shared" si="36"/>
        <v>0</v>
      </c>
      <c r="M43" s="61">
        <f t="shared" si="36"/>
        <v>0</v>
      </c>
      <c r="N43" s="61">
        <f t="shared" si="36"/>
        <v>0</v>
      </c>
      <c r="O43" s="61">
        <f t="shared" si="36"/>
        <v>0</v>
      </c>
      <c r="P43" s="61">
        <f t="shared" si="36"/>
        <v>0</v>
      </c>
      <c r="Q43" s="61">
        <f t="shared" si="36"/>
        <v>0</v>
      </c>
      <c r="R43" s="61">
        <f t="shared" si="36"/>
        <v>0</v>
      </c>
      <c r="S43" s="61">
        <f t="shared" si="36"/>
        <v>0</v>
      </c>
      <c r="T43" s="62">
        <f t="shared" ref="T43" si="37">SUM(T44:T45)</f>
        <v>0</v>
      </c>
    </row>
    <row r="44" spans="1:20" ht="15.75" customHeight="1" x14ac:dyDescent="0.25">
      <c r="A44" s="64"/>
      <c r="B44" s="231" t="s">
        <v>0</v>
      </c>
      <c r="C44" s="232"/>
      <c r="D44" s="208" t="s">
        <v>145</v>
      </c>
      <c r="E44" s="209"/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50">
        <v>0</v>
      </c>
      <c r="R44" s="50">
        <v>0</v>
      </c>
      <c r="S44" s="50">
        <v>0</v>
      </c>
      <c r="T44" s="50">
        <v>0</v>
      </c>
    </row>
    <row r="45" spans="1:20" ht="15.75" customHeight="1" x14ac:dyDescent="0.25">
      <c r="A45" s="64"/>
      <c r="B45" s="231" t="s">
        <v>1</v>
      </c>
      <c r="C45" s="232"/>
      <c r="D45" s="208" t="s">
        <v>145</v>
      </c>
      <c r="E45" s="209"/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50">
        <v>0</v>
      </c>
      <c r="R45" s="50">
        <v>0</v>
      </c>
      <c r="S45" s="50">
        <v>0</v>
      </c>
      <c r="T45" s="50">
        <v>0</v>
      </c>
    </row>
    <row r="46" spans="1:20" ht="33.75" customHeight="1" x14ac:dyDescent="0.25">
      <c r="A46" s="60"/>
      <c r="B46" s="421" t="s">
        <v>202</v>
      </c>
      <c r="C46" s="422"/>
      <c r="D46" s="63">
        <f>SUM(D47:D48)</f>
        <v>0</v>
      </c>
      <c r="E46" s="63">
        <f t="shared" ref="E46:T46" si="38">SUM(E47:E48)</f>
        <v>0</v>
      </c>
      <c r="F46" s="61">
        <f t="shared" si="38"/>
        <v>0</v>
      </c>
      <c r="G46" s="61">
        <f t="shared" si="38"/>
        <v>0</v>
      </c>
      <c r="H46" s="61">
        <f t="shared" si="38"/>
        <v>0</v>
      </c>
      <c r="I46" s="61">
        <f t="shared" si="38"/>
        <v>0</v>
      </c>
      <c r="J46" s="61">
        <f t="shared" si="38"/>
        <v>0</v>
      </c>
      <c r="K46" s="61">
        <f t="shared" si="38"/>
        <v>0</v>
      </c>
      <c r="L46" s="61">
        <f t="shared" si="38"/>
        <v>0</v>
      </c>
      <c r="M46" s="61">
        <f t="shared" si="38"/>
        <v>0</v>
      </c>
      <c r="N46" s="61">
        <f t="shared" si="38"/>
        <v>0</v>
      </c>
      <c r="O46" s="61">
        <f t="shared" si="38"/>
        <v>0</v>
      </c>
      <c r="P46" s="61">
        <f t="shared" si="38"/>
        <v>0</v>
      </c>
      <c r="Q46" s="61">
        <f t="shared" si="38"/>
        <v>0</v>
      </c>
      <c r="R46" s="61">
        <f t="shared" si="38"/>
        <v>0</v>
      </c>
      <c r="S46" s="61">
        <f t="shared" si="38"/>
        <v>0</v>
      </c>
      <c r="T46" s="62">
        <f t="shared" si="38"/>
        <v>0</v>
      </c>
    </row>
    <row r="47" spans="1:20" ht="15.75" customHeight="1" x14ac:dyDescent="0.25">
      <c r="A47" s="64"/>
      <c r="B47" s="250" t="s">
        <v>0</v>
      </c>
      <c r="C47" s="251"/>
      <c r="D47" s="208" t="s">
        <v>145</v>
      </c>
      <c r="E47" s="209"/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50">
        <v>0</v>
      </c>
      <c r="R47" s="50">
        <v>0</v>
      </c>
      <c r="S47" s="50">
        <v>0</v>
      </c>
      <c r="T47" s="50">
        <v>0</v>
      </c>
    </row>
    <row r="48" spans="1:20" ht="15.75" customHeight="1" x14ac:dyDescent="0.25">
      <c r="A48" s="64"/>
      <c r="B48" s="250" t="s">
        <v>1</v>
      </c>
      <c r="C48" s="251"/>
      <c r="D48" s="208" t="s">
        <v>145</v>
      </c>
      <c r="E48" s="209"/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50">
        <v>0</v>
      </c>
      <c r="R48" s="50">
        <v>0</v>
      </c>
      <c r="S48" s="50">
        <v>0</v>
      </c>
      <c r="T48" s="50">
        <v>0</v>
      </c>
    </row>
    <row r="49" spans="1:24" x14ac:dyDescent="0.25">
      <c r="A49" s="12"/>
      <c r="B49" s="12"/>
      <c r="C49" s="12"/>
      <c r="D49" s="12"/>
      <c r="E49" s="212"/>
      <c r="F49" s="12"/>
      <c r="G49" s="12"/>
      <c r="H49" s="12"/>
      <c r="I49" s="12"/>
      <c r="J49" s="12"/>
      <c r="K49" s="233"/>
      <c r="L49" s="307"/>
      <c r="M49" s="307"/>
      <c r="N49" s="307"/>
      <c r="O49" s="77"/>
      <c r="P49" s="77"/>
      <c r="Q49" s="77"/>
      <c r="R49" s="77"/>
      <c r="S49" s="77"/>
      <c r="T49" s="77"/>
    </row>
    <row r="50" spans="1:24" ht="52.5" customHeight="1" x14ac:dyDescent="0.25">
      <c r="A50" s="423" t="s">
        <v>157</v>
      </c>
      <c r="B50" s="423"/>
      <c r="C50" s="423"/>
      <c r="D50" s="423"/>
      <c r="E50" s="423"/>
      <c r="F50" s="423"/>
      <c r="G50" s="423"/>
      <c r="H50" s="423"/>
      <c r="I50" s="423"/>
      <c r="J50" s="423"/>
      <c r="K50" s="423"/>
      <c r="L50" s="423"/>
      <c r="M50" s="423"/>
      <c r="N50" s="423"/>
      <c r="O50" s="423"/>
      <c r="P50" s="423"/>
      <c r="Q50" s="423"/>
      <c r="R50" s="423"/>
      <c r="S50" s="423"/>
      <c r="T50" s="423"/>
      <c r="U50" s="192"/>
      <c r="V50" s="192"/>
      <c r="W50" s="192"/>
      <c r="X50" s="192"/>
    </row>
    <row r="51" spans="1:24" x14ac:dyDescent="0.25">
      <c r="A51" s="12"/>
      <c r="B51" s="12"/>
      <c r="C51" s="12"/>
      <c r="D51" s="12"/>
      <c r="E51" s="212"/>
      <c r="F51" s="12"/>
      <c r="G51" s="12"/>
      <c r="H51" s="12"/>
      <c r="I51" s="12"/>
      <c r="J51" s="12"/>
      <c r="K51" s="233"/>
      <c r="L51" s="307"/>
      <c r="M51" s="307"/>
      <c r="N51" s="307"/>
      <c r="O51" s="77"/>
      <c r="P51" s="111"/>
      <c r="Q51" s="111"/>
      <c r="R51" s="111"/>
      <c r="S51" s="111"/>
      <c r="T51" s="111"/>
    </row>
    <row r="52" spans="1:24" x14ac:dyDescent="0.25">
      <c r="A52" s="12"/>
      <c r="B52" s="12"/>
      <c r="C52" s="12"/>
      <c r="D52" s="12"/>
      <c r="E52" s="212"/>
      <c r="F52" s="12"/>
      <c r="G52" s="12"/>
      <c r="H52" s="12"/>
      <c r="I52" s="12"/>
      <c r="J52" s="12"/>
      <c r="K52" s="233"/>
      <c r="L52" s="307"/>
      <c r="M52" s="307"/>
      <c r="N52" s="307"/>
      <c r="O52" s="77"/>
      <c r="P52" s="233"/>
      <c r="Q52" s="307"/>
      <c r="R52" s="307"/>
      <c r="S52" s="307"/>
      <c r="T52" s="233"/>
    </row>
    <row r="53" spans="1:24" ht="31.5" customHeight="1" x14ac:dyDescent="0.25">
      <c r="A53" s="402"/>
      <c r="B53" s="402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  <c r="T53" s="402"/>
    </row>
    <row r="54" spans="1:24" ht="24" customHeight="1" x14ac:dyDescent="0.25">
      <c r="A54" s="403"/>
      <c r="B54" s="404"/>
      <c r="C54" s="404"/>
      <c r="D54" s="404"/>
      <c r="E54" s="404"/>
      <c r="F54" s="404"/>
      <c r="G54" s="404"/>
      <c r="H54" s="404"/>
      <c r="I54" s="404"/>
      <c r="J54" s="404"/>
      <c r="K54" s="404"/>
      <c r="L54" s="404"/>
      <c r="M54" s="404"/>
      <c r="N54" s="404"/>
      <c r="O54" s="404"/>
      <c r="P54" s="404"/>
      <c r="Q54" s="404"/>
      <c r="R54" s="404"/>
      <c r="S54" s="404"/>
      <c r="T54" s="404"/>
    </row>
    <row r="55" spans="1:24" x14ac:dyDescent="0.25">
      <c r="A55" s="126"/>
      <c r="B55" s="12"/>
      <c r="C55" s="12"/>
      <c r="D55" s="12"/>
      <c r="E55" s="212"/>
      <c r="F55" s="12"/>
      <c r="G55" s="12"/>
      <c r="H55" s="12"/>
      <c r="I55" s="12"/>
      <c r="J55" s="12"/>
      <c r="K55" s="77"/>
      <c r="L55" s="77"/>
      <c r="M55" s="77"/>
      <c r="N55" s="77"/>
      <c r="O55" s="111"/>
      <c r="P55" s="77"/>
      <c r="Q55" s="77"/>
      <c r="R55" s="77"/>
      <c r="S55" s="77"/>
      <c r="T55" s="77"/>
    </row>
    <row r="56" spans="1:24" x14ac:dyDescent="0.25">
      <c r="A56" s="12"/>
      <c r="B56" s="12"/>
      <c r="C56" s="12"/>
      <c r="D56" s="12"/>
      <c r="E56" s="212"/>
      <c r="F56" s="12"/>
      <c r="G56" s="12"/>
      <c r="H56" s="12"/>
      <c r="I56" s="12"/>
      <c r="J56" s="12"/>
      <c r="K56" s="75"/>
      <c r="L56" s="75"/>
      <c r="M56" s="75"/>
      <c r="N56" s="75"/>
      <c r="O56" s="111"/>
      <c r="P56" s="111"/>
      <c r="Q56" s="111"/>
      <c r="R56" s="111"/>
      <c r="S56" s="111"/>
      <c r="T56" s="111"/>
    </row>
    <row r="57" spans="1:24" x14ac:dyDescent="0.25">
      <c r="A57" s="12"/>
      <c r="B57" s="12"/>
      <c r="C57" s="12"/>
      <c r="D57" s="12"/>
      <c r="E57" s="212"/>
      <c r="F57" s="12"/>
      <c r="G57" s="12"/>
      <c r="H57" s="12"/>
      <c r="I57" s="12"/>
      <c r="J57" s="12"/>
      <c r="K57" s="77"/>
      <c r="L57" s="77"/>
      <c r="M57" s="77"/>
      <c r="N57" s="77"/>
      <c r="O57" s="111"/>
      <c r="P57" s="12"/>
      <c r="Q57" s="12"/>
      <c r="R57" s="12"/>
      <c r="S57" s="12"/>
      <c r="T57" s="12"/>
    </row>
    <row r="58" spans="1:24" x14ac:dyDescent="0.25">
      <c r="A58" s="12"/>
      <c r="B58" s="12"/>
      <c r="C58" s="12"/>
      <c r="D58" s="12"/>
      <c r="E58" s="212"/>
      <c r="F58" s="12"/>
      <c r="G58" s="12"/>
      <c r="H58" s="12"/>
      <c r="I58" s="12"/>
      <c r="J58" s="12"/>
      <c r="K58" s="77"/>
      <c r="L58" s="77"/>
      <c r="M58" s="77"/>
      <c r="N58" s="77"/>
      <c r="O58" s="111"/>
      <c r="P58" s="12"/>
      <c r="Q58" s="12"/>
      <c r="R58" s="12"/>
      <c r="S58" s="12"/>
      <c r="T58" s="12"/>
    </row>
    <row r="59" spans="1:24" x14ac:dyDescent="0.25">
      <c r="K59" s="7"/>
      <c r="L59" s="7"/>
      <c r="M59" s="7"/>
      <c r="N59" s="7"/>
      <c r="O59" s="7"/>
    </row>
  </sheetData>
  <sheetProtection algorithmName="SHA-512" hashValue="8iTFPs5vWvjw9LjEMuBDs7r1DEINI6MIgYWtmLS3ym54+NxGISKrBLV0r/Gi5LfkTqpCTwPbqqN1wQxCjiNPyA==" saltValue="vKlGDyYa8iukTwPk7D6mAA==" spinCount="100000" sheet="1" objects="1" scenarios="1"/>
  <mergeCells count="44">
    <mergeCell ref="B39:C39"/>
    <mergeCell ref="B41:C41"/>
    <mergeCell ref="B43:C43"/>
    <mergeCell ref="B42:C42"/>
    <mergeCell ref="B40:C40"/>
    <mergeCell ref="A50:T50"/>
    <mergeCell ref="B46:C46"/>
    <mergeCell ref="B6:C6"/>
    <mergeCell ref="B7:C7"/>
    <mergeCell ref="B32:C32"/>
    <mergeCell ref="B33:C33"/>
    <mergeCell ref="B35:C35"/>
    <mergeCell ref="B31:C31"/>
    <mergeCell ref="B34:C34"/>
    <mergeCell ref="B29:C29"/>
    <mergeCell ref="B30:C30"/>
    <mergeCell ref="B23:C23"/>
    <mergeCell ref="B8:C8"/>
    <mergeCell ref="B11:C11"/>
    <mergeCell ref="B22:C22"/>
    <mergeCell ref="B9:C9"/>
    <mergeCell ref="B12:C12"/>
    <mergeCell ref="B13:C13"/>
    <mergeCell ref="B36:C36"/>
    <mergeCell ref="B38:C38"/>
    <mergeCell ref="B25:C25"/>
    <mergeCell ref="B26:C26"/>
    <mergeCell ref="B37:C37"/>
    <mergeCell ref="A53:T53"/>
    <mergeCell ref="A54:T54"/>
    <mergeCell ref="A1:C1"/>
    <mergeCell ref="B24:C24"/>
    <mergeCell ref="B21:C21"/>
    <mergeCell ref="B20:C20"/>
    <mergeCell ref="B18:C18"/>
    <mergeCell ref="B19:C19"/>
    <mergeCell ref="B17:C17"/>
    <mergeCell ref="B15:C15"/>
    <mergeCell ref="B16:C16"/>
    <mergeCell ref="B3:C3"/>
    <mergeCell ref="B4:C4"/>
    <mergeCell ref="B2:C2"/>
    <mergeCell ref="B5:C5"/>
    <mergeCell ref="B10:C10"/>
  </mergeCells>
  <pageMargins left="0.7" right="0.7" top="0.75" bottom="0.75" header="0.3" footer="0.3"/>
  <pageSetup paperSize="9" scale="50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E18"/>
  <sheetViews>
    <sheetView view="pageBreakPreview" zoomScale="90" zoomScaleSheetLayoutView="90" workbookViewId="0">
      <selection activeCell="BE5" sqref="BE5"/>
    </sheetView>
  </sheetViews>
  <sheetFormatPr defaultRowHeight="15" x14ac:dyDescent="0.25"/>
  <cols>
    <col min="1" max="1" width="4" customWidth="1"/>
    <col min="4" max="4" width="7.5703125" customWidth="1"/>
    <col min="5" max="5" width="8.85546875" customWidth="1"/>
    <col min="6" max="9" width="10" customWidth="1"/>
    <col min="10" max="10" width="12.140625" customWidth="1"/>
    <col min="11" max="11" width="9.140625" customWidth="1"/>
    <col min="12" max="12" width="9.85546875" customWidth="1"/>
    <col min="13" max="13" width="12.28515625" customWidth="1"/>
    <col min="14" max="14" width="12" customWidth="1"/>
    <col min="15" max="45" width="12.140625" customWidth="1"/>
    <col min="46" max="46" width="9.7109375" customWidth="1"/>
    <col min="47" max="47" width="8" customWidth="1"/>
    <col min="48" max="48" width="7.7109375" customWidth="1"/>
    <col min="49" max="49" width="7.140625" customWidth="1"/>
    <col min="50" max="50" width="8.140625" customWidth="1"/>
    <col min="51" max="51" width="7.140625" customWidth="1"/>
    <col min="52" max="52" width="8" customWidth="1"/>
    <col min="53" max="53" width="7.5703125" customWidth="1"/>
    <col min="54" max="54" width="9.140625" style="10"/>
    <col min="55" max="55" width="6.42578125" customWidth="1"/>
    <col min="57" max="57" width="7.7109375" customWidth="1"/>
  </cols>
  <sheetData>
    <row r="1" spans="1:57" ht="18.75" x14ac:dyDescent="0.3">
      <c r="A1" s="430" t="s">
        <v>40</v>
      </c>
      <c r="B1" s="430"/>
      <c r="C1" s="430"/>
      <c r="D1" s="430"/>
      <c r="E1" s="430"/>
      <c r="F1" s="430"/>
      <c r="G1" s="249"/>
      <c r="H1" s="249"/>
      <c r="I1" s="249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12"/>
      <c r="BC1" s="12"/>
      <c r="BD1" s="12"/>
      <c r="BE1" s="12"/>
    </row>
    <row r="2" spans="1:57" ht="18.75" x14ac:dyDescent="0.3">
      <c r="A2" s="249"/>
      <c r="B2" s="249"/>
      <c r="C2" s="249"/>
      <c r="D2" s="130"/>
      <c r="E2" s="130"/>
      <c r="F2" s="130"/>
      <c r="G2" s="249"/>
      <c r="H2" s="249"/>
      <c r="I2" s="249"/>
      <c r="J2" s="12"/>
      <c r="K2" s="12"/>
      <c r="L2" s="12"/>
      <c r="M2" s="12"/>
      <c r="N2" s="12"/>
      <c r="O2" s="12"/>
      <c r="P2" s="658" t="s">
        <v>205</v>
      </c>
      <c r="Q2" s="658"/>
      <c r="R2" s="658"/>
      <c r="S2" s="658"/>
      <c r="T2" s="658"/>
      <c r="U2" s="658"/>
      <c r="V2" s="658"/>
      <c r="W2" s="658"/>
      <c r="X2" s="658"/>
      <c r="Y2" s="658"/>
      <c r="Z2" s="658"/>
      <c r="AA2" s="658"/>
      <c r="AB2" s="658"/>
      <c r="AC2" s="658"/>
      <c r="AD2" s="658"/>
      <c r="AE2" s="658"/>
      <c r="AF2" s="658"/>
      <c r="AG2" s="658"/>
      <c r="AH2" s="658"/>
      <c r="AI2" s="658"/>
      <c r="AJ2" s="658"/>
      <c r="AK2" s="658"/>
      <c r="AL2" s="658"/>
      <c r="AM2" s="658"/>
      <c r="AN2" s="658"/>
      <c r="AO2" s="658"/>
      <c r="AP2" s="658"/>
      <c r="AQ2" s="658"/>
      <c r="AR2" s="658"/>
      <c r="AS2" s="658"/>
      <c r="AT2" s="257"/>
      <c r="AU2" s="257"/>
      <c r="AV2" s="257"/>
      <c r="AW2" s="12"/>
      <c r="AX2" s="12"/>
      <c r="AY2" s="12"/>
      <c r="AZ2" s="12"/>
      <c r="BA2" s="12"/>
      <c r="BB2" s="112"/>
      <c r="BC2" s="12"/>
      <c r="BD2" s="12"/>
      <c r="BE2" s="12"/>
    </row>
    <row r="3" spans="1:57" ht="29.25" customHeight="1" x14ac:dyDescent="0.25">
      <c r="A3" s="659" t="s">
        <v>36</v>
      </c>
      <c r="B3" s="661" t="s">
        <v>25</v>
      </c>
      <c r="C3" s="662"/>
      <c r="D3" s="621" t="s">
        <v>172</v>
      </c>
      <c r="E3" s="622"/>
      <c r="F3" s="623"/>
      <c r="G3" s="627" t="s">
        <v>270</v>
      </c>
      <c r="H3" s="628"/>
      <c r="I3" s="629"/>
      <c r="J3" s="665" t="s">
        <v>33</v>
      </c>
      <c r="K3" s="666"/>
      <c r="L3" s="667"/>
      <c r="M3" s="649" t="s">
        <v>37</v>
      </c>
      <c r="N3" s="650"/>
      <c r="O3" s="651"/>
      <c r="P3" s="655" t="s">
        <v>206</v>
      </c>
      <c r="Q3" s="656"/>
      <c r="R3" s="657"/>
      <c r="S3" s="653" t="s">
        <v>207</v>
      </c>
      <c r="T3" s="653"/>
      <c r="U3" s="653"/>
      <c r="V3" s="653" t="s">
        <v>208</v>
      </c>
      <c r="W3" s="653"/>
      <c r="X3" s="653"/>
      <c r="Y3" s="653" t="s">
        <v>209</v>
      </c>
      <c r="Z3" s="653"/>
      <c r="AA3" s="653"/>
      <c r="AB3" s="653" t="s">
        <v>210</v>
      </c>
      <c r="AC3" s="653"/>
      <c r="AD3" s="653"/>
      <c r="AE3" s="653" t="s">
        <v>211</v>
      </c>
      <c r="AF3" s="653"/>
      <c r="AG3" s="653"/>
      <c r="AH3" s="653" t="s">
        <v>268</v>
      </c>
      <c r="AI3" s="653"/>
      <c r="AJ3" s="653"/>
      <c r="AK3" s="654" t="s">
        <v>212</v>
      </c>
      <c r="AL3" s="654"/>
      <c r="AM3" s="654"/>
      <c r="AN3" s="668" t="s">
        <v>269</v>
      </c>
      <c r="AO3" s="669"/>
      <c r="AP3" s="670"/>
      <c r="AQ3" s="653" t="s">
        <v>213</v>
      </c>
      <c r="AR3" s="653"/>
      <c r="AS3" s="653"/>
      <c r="AT3" s="652" t="s">
        <v>41</v>
      </c>
      <c r="AU3" s="652"/>
      <c r="AV3" s="652"/>
      <c r="AW3" s="640" t="s">
        <v>38</v>
      </c>
      <c r="AX3" s="641"/>
      <c r="AY3" s="642"/>
      <c r="AZ3" s="640" t="s">
        <v>39</v>
      </c>
      <c r="BA3" s="641"/>
      <c r="BB3" s="642"/>
      <c r="BC3" s="637" t="s">
        <v>173</v>
      </c>
      <c r="BD3" s="638"/>
      <c r="BE3" s="639"/>
    </row>
    <row r="4" spans="1:57" x14ac:dyDescent="0.25">
      <c r="A4" s="660"/>
      <c r="B4" s="663"/>
      <c r="C4" s="664"/>
      <c r="D4" s="216" t="s">
        <v>20</v>
      </c>
      <c r="E4" s="252" t="s">
        <v>0</v>
      </c>
      <c r="F4" s="252" t="s">
        <v>1</v>
      </c>
      <c r="G4" s="216" t="s">
        <v>20</v>
      </c>
      <c r="H4" s="216" t="s">
        <v>0</v>
      </c>
      <c r="I4" s="216" t="s">
        <v>1</v>
      </c>
      <c r="J4" s="131" t="s">
        <v>20</v>
      </c>
      <c r="K4" s="131" t="s">
        <v>0</v>
      </c>
      <c r="L4" s="131" t="s">
        <v>1</v>
      </c>
      <c r="M4" s="113" t="s">
        <v>20</v>
      </c>
      <c r="N4" s="113" t="s">
        <v>0</v>
      </c>
      <c r="O4" s="113" t="s">
        <v>1</v>
      </c>
      <c r="P4" s="256" t="s">
        <v>20</v>
      </c>
      <c r="Q4" s="256" t="s">
        <v>0</v>
      </c>
      <c r="R4" s="256" t="s">
        <v>1</v>
      </c>
      <c r="S4" s="256" t="s">
        <v>20</v>
      </c>
      <c r="T4" s="252" t="s">
        <v>0</v>
      </c>
      <c r="U4" s="252" t="s">
        <v>1</v>
      </c>
      <c r="V4" s="256" t="s">
        <v>20</v>
      </c>
      <c r="W4" s="252" t="s">
        <v>0</v>
      </c>
      <c r="X4" s="252" t="s">
        <v>1</v>
      </c>
      <c r="Y4" s="256" t="s">
        <v>20</v>
      </c>
      <c r="Z4" s="252" t="s">
        <v>0</v>
      </c>
      <c r="AA4" s="252" t="s">
        <v>1</v>
      </c>
      <c r="AB4" s="256" t="s">
        <v>20</v>
      </c>
      <c r="AC4" s="252" t="s">
        <v>0</v>
      </c>
      <c r="AD4" s="252" t="s">
        <v>1</v>
      </c>
      <c r="AE4" s="256" t="s">
        <v>20</v>
      </c>
      <c r="AF4" s="252" t="s">
        <v>0</v>
      </c>
      <c r="AG4" s="252" t="s">
        <v>1</v>
      </c>
      <c r="AH4" s="256" t="s">
        <v>20</v>
      </c>
      <c r="AI4" s="252" t="s">
        <v>0</v>
      </c>
      <c r="AJ4" s="252" t="s">
        <v>1</v>
      </c>
      <c r="AK4" s="256" t="s">
        <v>20</v>
      </c>
      <c r="AL4" s="252" t="s">
        <v>0</v>
      </c>
      <c r="AM4" s="252" t="s">
        <v>1</v>
      </c>
      <c r="AN4" s="308" t="s">
        <v>20</v>
      </c>
      <c r="AO4" s="252" t="s">
        <v>0</v>
      </c>
      <c r="AP4" s="252" t="s">
        <v>1</v>
      </c>
      <c r="AQ4" s="256" t="s">
        <v>20</v>
      </c>
      <c r="AR4" s="252" t="s">
        <v>0</v>
      </c>
      <c r="AS4" s="252" t="s">
        <v>1</v>
      </c>
      <c r="AT4" s="113" t="s">
        <v>20</v>
      </c>
      <c r="AU4" s="252" t="s">
        <v>0</v>
      </c>
      <c r="AV4" s="252" t="s">
        <v>1</v>
      </c>
      <c r="AW4" s="13" t="s">
        <v>20</v>
      </c>
      <c r="AX4" s="252" t="s">
        <v>0</v>
      </c>
      <c r="AY4" s="252" t="s">
        <v>1</v>
      </c>
      <c r="AZ4" s="248" t="s">
        <v>20</v>
      </c>
      <c r="BA4" s="252" t="s">
        <v>0</v>
      </c>
      <c r="BB4" s="252" t="s">
        <v>1</v>
      </c>
      <c r="BC4" s="247" t="s">
        <v>20</v>
      </c>
      <c r="BD4" s="252" t="s">
        <v>0</v>
      </c>
      <c r="BE4" s="252" t="s">
        <v>1</v>
      </c>
    </row>
    <row r="5" spans="1:57" x14ac:dyDescent="0.25">
      <c r="A5" s="14">
        <v>1</v>
      </c>
      <c r="B5" s="581" t="s">
        <v>390</v>
      </c>
      <c r="C5" s="582"/>
      <c r="D5" s="219">
        <f>E5+F5</f>
        <v>1966</v>
      </c>
      <c r="E5" s="306">
        <v>1087</v>
      </c>
      <c r="F5" s="306">
        <v>879</v>
      </c>
      <c r="G5" s="219">
        <f>'№8. Функционирование (без ГКП)'!J5</f>
        <v>696.58333333333337</v>
      </c>
      <c r="H5" s="219">
        <f>'№8. Функционирование (без ГКП)'!K5</f>
        <v>434.16666666666669</v>
      </c>
      <c r="I5" s="219">
        <f>'№8. Функционирование (без ГКП)'!L5</f>
        <v>262.41666666666669</v>
      </c>
      <c r="J5" s="133">
        <f>D5/G5</f>
        <v>2.8223471707142003</v>
      </c>
      <c r="K5" s="133">
        <f>E5/H5</f>
        <v>2.5036468330134354</v>
      </c>
      <c r="L5" s="133">
        <f>F5/I5</f>
        <v>3.3496348046999045</v>
      </c>
      <c r="M5" s="125">
        <f>1000*D5/G5</f>
        <v>2822.3471707142003</v>
      </c>
      <c r="N5" s="125">
        <f>1000*E5/H5</f>
        <v>2503.6468330134358</v>
      </c>
      <c r="O5" s="125">
        <f>1000*F5/I5</f>
        <v>3349.6348046999046</v>
      </c>
      <c r="P5" s="258">
        <f>S5+V5+Y5+AB5+AE5+AH5+AK5+AQ5+AN5</f>
        <v>1966</v>
      </c>
      <c r="Q5" s="258">
        <f>T5+W5+Z5+AC5+AF5+AI5+AL5+AR5+AO5</f>
        <v>1087</v>
      </c>
      <c r="R5" s="258">
        <f>U5+X5+AA5+AD5+AG5+AJ5+AM5+AS5+AP5</f>
        <v>879</v>
      </c>
      <c r="S5" s="258">
        <f>T5+U5</f>
        <v>0</v>
      </c>
      <c r="T5" s="259">
        <v>0</v>
      </c>
      <c r="U5" s="259">
        <v>0</v>
      </c>
      <c r="V5" s="258">
        <f>W5+X5</f>
        <v>18</v>
      </c>
      <c r="W5" s="259">
        <v>0</v>
      </c>
      <c r="X5" s="259">
        <v>18</v>
      </c>
      <c r="Y5" s="258">
        <f>Z5+AA5</f>
        <v>0</v>
      </c>
      <c r="Z5" s="259">
        <v>0</v>
      </c>
      <c r="AA5" s="259">
        <v>0</v>
      </c>
      <c r="AB5" s="258">
        <f>AC5+AD5</f>
        <v>20</v>
      </c>
      <c r="AC5" s="259">
        <v>0</v>
      </c>
      <c r="AD5" s="259">
        <v>20</v>
      </c>
      <c r="AE5" s="258">
        <f>AF5+AG5</f>
        <v>1893</v>
      </c>
      <c r="AF5" s="259">
        <v>1052</v>
      </c>
      <c r="AG5" s="259">
        <v>841</v>
      </c>
      <c r="AH5" s="258">
        <f>AI5+AJ5</f>
        <v>11</v>
      </c>
      <c r="AI5" s="259">
        <v>11</v>
      </c>
      <c r="AJ5" s="259">
        <v>0</v>
      </c>
      <c r="AK5" s="258">
        <f>AL5+AM5</f>
        <v>19</v>
      </c>
      <c r="AL5" s="259">
        <v>19</v>
      </c>
      <c r="AM5" s="259">
        <v>0</v>
      </c>
      <c r="AN5" s="309">
        <f>AO5+AP5</f>
        <v>0</v>
      </c>
      <c r="AO5" s="259">
        <v>0</v>
      </c>
      <c r="AP5" s="259">
        <v>0</v>
      </c>
      <c r="AQ5" s="258">
        <f>AR5+AS5</f>
        <v>5</v>
      </c>
      <c r="AR5" s="259">
        <v>5</v>
      </c>
      <c r="AS5" s="259">
        <v>0</v>
      </c>
      <c r="AT5" s="134">
        <f>SUM(AU5:AV5)</f>
        <v>255</v>
      </c>
      <c r="AU5" s="306">
        <v>165</v>
      </c>
      <c r="AV5" s="306">
        <v>90</v>
      </c>
      <c r="AW5" s="116">
        <f>SUM(AX5:AY5)</f>
        <v>253</v>
      </c>
      <c r="AX5" s="306">
        <v>164</v>
      </c>
      <c r="AY5" s="306">
        <v>89</v>
      </c>
      <c r="AZ5" s="253">
        <f>SUM(BA5:BB5)</f>
        <v>2</v>
      </c>
      <c r="BA5" s="306">
        <v>1</v>
      </c>
      <c r="BB5" s="306">
        <v>1</v>
      </c>
      <c r="BC5" s="135">
        <f>SUM(BD5:BE5)</f>
        <v>0</v>
      </c>
      <c r="BD5" s="306">
        <v>0</v>
      </c>
      <c r="BE5" s="306">
        <v>0</v>
      </c>
    </row>
    <row r="6" spans="1:57" x14ac:dyDescent="0.25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</row>
    <row r="7" spans="1:57" x14ac:dyDescent="0.25">
      <c r="A7" s="377"/>
      <c r="B7" s="377"/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77"/>
      <c r="AX7" s="377"/>
      <c r="AY7" s="377"/>
      <c r="AZ7" s="377"/>
      <c r="BA7" s="377"/>
      <c r="BB7" s="377"/>
      <c r="BC7" s="377"/>
      <c r="BD7" s="377"/>
      <c r="BE7" s="377"/>
    </row>
    <row r="8" spans="1:57" ht="15.75" x14ac:dyDescent="0.25">
      <c r="A8" s="378" t="s">
        <v>350</v>
      </c>
      <c r="B8" s="377"/>
      <c r="C8" s="377"/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  <c r="Z8" s="377"/>
      <c r="AA8" s="377"/>
      <c r="AB8" s="377"/>
      <c r="AC8" s="377"/>
      <c r="AD8" s="377"/>
      <c r="AE8" s="377"/>
      <c r="AF8" s="377"/>
      <c r="AG8" s="377"/>
      <c r="AH8" s="377"/>
      <c r="AI8" s="377"/>
      <c r="AJ8" s="377"/>
      <c r="AK8" s="377"/>
      <c r="AL8" s="377"/>
      <c r="AM8" s="377"/>
      <c r="AN8" s="377"/>
      <c r="AO8" s="377"/>
      <c r="AP8" s="377"/>
      <c r="AQ8" s="377"/>
      <c r="AR8" s="377"/>
      <c r="AS8" s="377"/>
      <c r="AT8" s="377"/>
      <c r="AU8" s="377"/>
      <c r="AV8" s="377"/>
      <c r="AW8" s="377"/>
      <c r="AX8" s="377"/>
      <c r="AY8" s="377"/>
      <c r="AZ8" s="377"/>
      <c r="BA8" s="377"/>
      <c r="BB8" s="377"/>
      <c r="BC8" s="377"/>
      <c r="BD8" s="377"/>
      <c r="BE8" s="377"/>
    </row>
    <row r="9" spans="1:57" x14ac:dyDescent="0.25">
      <c r="A9" s="377"/>
      <c r="B9" s="377"/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377"/>
      <c r="S9" s="377"/>
      <c r="T9" s="377"/>
      <c r="U9" s="377"/>
      <c r="V9" s="377"/>
      <c r="W9" s="377"/>
      <c r="X9" s="377"/>
      <c r="Y9" s="377"/>
      <c r="Z9" s="377"/>
      <c r="AA9" s="377"/>
      <c r="AB9" s="377"/>
      <c r="AC9" s="377"/>
      <c r="AD9" s="377"/>
      <c r="AE9" s="377"/>
      <c r="AF9" s="377"/>
      <c r="AG9" s="377"/>
      <c r="AH9" s="377"/>
      <c r="AI9" s="377"/>
      <c r="AJ9" s="377"/>
      <c r="AK9" s="377"/>
      <c r="AL9" s="377"/>
      <c r="AM9" s="377"/>
      <c r="AN9" s="377"/>
      <c r="AO9" s="377"/>
      <c r="AP9" s="377"/>
      <c r="AQ9" s="377"/>
      <c r="AR9" s="377"/>
      <c r="AS9" s="377"/>
      <c r="AT9" s="377"/>
      <c r="AU9" s="377"/>
      <c r="AV9" s="377"/>
      <c r="AW9" s="377"/>
      <c r="AX9" s="377"/>
      <c r="AY9" s="377"/>
      <c r="AZ9" s="377"/>
      <c r="BA9" s="377"/>
      <c r="BB9" s="377"/>
      <c r="BC9" s="377"/>
      <c r="BD9" s="377"/>
      <c r="BE9" s="377"/>
    </row>
    <row r="10" spans="1:57" ht="74.25" customHeight="1" x14ac:dyDescent="0.25">
      <c r="A10" s="577" t="s">
        <v>157</v>
      </c>
      <c r="B10" s="577"/>
      <c r="C10" s="577"/>
      <c r="D10" s="577"/>
      <c r="E10" s="577"/>
      <c r="F10" s="577"/>
      <c r="G10" s="577"/>
      <c r="H10" s="577"/>
      <c r="I10" s="577"/>
      <c r="J10" s="577"/>
      <c r="K10" s="577"/>
      <c r="L10" s="577"/>
      <c r="M10" s="577"/>
      <c r="N10" s="577"/>
      <c r="O10" s="577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</row>
    <row r="11" spans="1:57" x14ac:dyDescent="0.25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</row>
    <row r="12" spans="1:57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</row>
    <row r="13" spans="1:57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</row>
    <row r="14" spans="1:57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</row>
    <row r="15" spans="1:57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</row>
    <row r="16" spans="1:57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</row>
    <row r="17" spans="4:54" x14ac:dyDescent="0.25">
      <c r="D17" s="29"/>
      <c r="E17" s="29"/>
      <c r="F17" s="29"/>
      <c r="G17" s="29"/>
      <c r="H17" s="29"/>
      <c r="I17" s="29"/>
      <c r="J17" s="29"/>
      <c r="K17" s="29"/>
      <c r="L17" s="29"/>
      <c r="M17" s="648"/>
      <c r="N17" s="648"/>
      <c r="O17" s="648"/>
      <c r="P17" s="648"/>
      <c r="Q17" s="648"/>
      <c r="R17" s="648"/>
      <c r="S17" s="648"/>
      <c r="T17" s="648"/>
      <c r="U17" s="648"/>
      <c r="V17" s="648"/>
      <c r="W17" s="648"/>
      <c r="X17" s="648"/>
      <c r="Y17" s="648"/>
      <c r="Z17" s="648"/>
      <c r="AA17" s="648"/>
      <c r="AB17" s="648"/>
      <c r="AC17" s="648"/>
      <c r="AD17" s="648"/>
      <c r="AE17" s="648"/>
      <c r="AF17" s="648"/>
      <c r="AG17" s="648"/>
      <c r="AH17" s="648"/>
      <c r="AI17" s="648"/>
      <c r="AJ17" s="648"/>
      <c r="AK17" s="648"/>
      <c r="AL17" s="648"/>
      <c r="AM17" s="648"/>
      <c r="AN17" s="648"/>
      <c r="AO17" s="648"/>
      <c r="AP17" s="648"/>
      <c r="AQ17" s="648"/>
      <c r="AR17" s="648"/>
      <c r="AS17" s="648"/>
      <c r="AT17" s="648"/>
      <c r="AU17" s="648"/>
      <c r="AV17" s="648"/>
      <c r="AW17" s="648"/>
      <c r="AX17" s="29"/>
      <c r="AY17" s="29"/>
      <c r="AZ17" s="29"/>
      <c r="BA17" s="29"/>
      <c r="BB17" s="29"/>
    </row>
    <row r="18" spans="4:54" x14ac:dyDescent="0.25">
      <c r="D18" s="29"/>
      <c r="E18" s="29"/>
      <c r="F18" s="29"/>
      <c r="G18" s="29"/>
      <c r="H18" s="29"/>
      <c r="I18" s="29"/>
      <c r="J18" s="29"/>
      <c r="K18" s="29"/>
      <c r="L18" s="29"/>
      <c r="M18" s="648"/>
      <c r="N18" s="648"/>
      <c r="O18" s="648"/>
      <c r="P18" s="648"/>
      <c r="Q18" s="648"/>
      <c r="R18" s="648"/>
      <c r="S18" s="648"/>
      <c r="T18" s="648"/>
      <c r="U18" s="648"/>
      <c r="V18" s="648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8"/>
      <c r="AH18" s="648"/>
      <c r="AI18" s="648"/>
      <c r="AJ18" s="648"/>
      <c r="AK18" s="648"/>
      <c r="AL18" s="648"/>
      <c r="AM18" s="648"/>
      <c r="AN18" s="648"/>
      <c r="AO18" s="648"/>
      <c r="AP18" s="648"/>
      <c r="AQ18" s="648"/>
      <c r="AR18" s="648"/>
      <c r="AS18" s="648"/>
      <c r="AT18" s="648"/>
      <c r="AU18" s="648"/>
      <c r="AV18" s="648"/>
      <c r="AW18" s="648"/>
      <c r="AX18" s="29"/>
      <c r="AY18" s="29"/>
      <c r="AZ18" s="29"/>
      <c r="BA18" s="29"/>
      <c r="BB18" s="29"/>
    </row>
  </sheetData>
  <sheetProtection algorithmName="SHA-512" hashValue="Ve/b3HXemwpGiCWo22gx0GW4K1BUBvg8mW9C5ZcqyFpgJzrSujMMzD87InJMtL6EQCZvcGYV0QcFdWF3TLRUxA==" saltValue="BX3Tm+F4cgkKwS3Cub7FbQ==" spinCount="100000" sheet="1" objects="1" scenarios="1"/>
  <mergeCells count="26">
    <mergeCell ref="P2:AS2"/>
    <mergeCell ref="A10:O10"/>
    <mergeCell ref="B5:C5"/>
    <mergeCell ref="A1:F1"/>
    <mergeCell ref="A3:A4"/>
    <mergeCell ref="B3:C4"/>
    <mergeCell ref="D3:F3"/>
    <mergeCell ref="J3:L3"/>
    <mergeCell ref="G3:I3"/>
    <mergeCell ref="AN3:AP3"/>
    <mergeCell ref="AZ3:BB3"/>
    <mergeCell ref="BC3:BE3"/>
    <mergeCell ref="M17:AW17"/>
    <mergeCell ref="M18:AW18"/>
    <mergeCell ref="M3:O3"/>
    <mergeCell ref="AT3:AV3"/>
    <mergeCell ref="AW3:AY3"/>
    <mergeCell ref="S3:U3"/>
    <mergeCell ref="V3:X3"/>
    <mergeCell ref="Y3:AA3"/>
    <mergeCell ref="AB3:AD3"/>
    <mergeCell ref="AE3:AG3"/>
    <mergeCell ref="AH3:AJ3"/>
    <mergeCell ref="AK3:AM3"/>
    <mergeCell ref="AQ3:AS3"/>
    <mergeCell ref="P3:R3"/>
  </mergeCells>
  <pageMargins left="0.7" right="0.7" top="0.75" bottom="0.75" header="0.3" footer="0.3"/>
  <pageSetup paperSize="9" scale="34" orientation="landscape" r:id="rId1"/>
  <colBreaks count="2" manualBreakCount="2">
    <brk id="15" max="6" man="1"/>
    <brk id="45" max="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U93"/>
  <sheetViews>
    <sheetView view="pageBreakPreview" zoomScale="66" zoomScaleSheetLayoutView="66" workbookViewId="0">
      <pane ySplit="3" topLeftCell="A67" activePane="bottomLeft" state="frozen"/>
      <selection pane="bottomLeft" activeCell="R86" sqref="R86"/>
    </sheetView>
  </sheetViews>
  <sheetFormatPr defaultRowHeight="15" x14ac:dyDescent="0.25"/>
  <cols>
    <col min="1" max="1" width="5.42578125" customWidth="1"/>
    <col min="3" max="3" width="59.140625" customWidth="1"/>
    <col min="4" max="4" width="11.85546875" customWidth="1"/>
    <col min="5" max="5" width="11.42578125" customWidth="1"/>
    <col min="6" max="6" width="12.5703125" customWidth="1"/>
    <col min="7" max="8" width="11.140625" customWidth="1"/>
    <col min="9" max="9" width="12.5703125" customWidth="1"/>
    <col min="10" max="11" width="11.140625" customWidth="1"/>
    <col min="12" max="12" width="13.28515625" customWidth="1"/>
    <col min="13" max="14" width="11.140625" customWidth="1"/>
    <col min="15" max="15" width="14.28515625" customWidth="1"/>
    <col min="16" max="16" width="11.140625" customWidth="1"/>
    <col min="17" max="17" width="11.42578125" customWidth="1"/>
    <col min="18" max="18" width="12.140625" customWidth="1"/>
    <col min="19" max="19" width="13.140625" customWidth="1"/>
    <col min="20" max="20" width="12.85546875" customWidth="1"/>
    <col min="21" max="21" width="13.42578125" customWidth="1"/>
  </cols>
  <sheetData>
    <row r="1" spans="1:21" ht="45" customHeight="1" x14ac:dyDescent="0.25">
      <c r="A1" s="676" t="s">
        <v>48</v>
      </c>
      <c r="B1" s="676"/>
      <c r="C1" s="676"/>
      <c r="D1" s="676"/>
      <c r="E1" s="676"/>
      <c r="F1" s="676"/>
      <c r="G1" s="305"/>
      <c r="H1" s="305"/>
      <c r="I1" s="305"/>
      <c r="J1" s="305"/>
      <c r="K1" s="305"/>
      <c r="L1" s="305"/>
      <c r="M1" s="305"/>
      <c r="N1" s="305"/>
      <c r="O1" s="305"/>
      <c r="P1" s="12"/>
      <c r="Q1" s="12"/>
      <c r="R1" s="12"/>
      <c r="S1" s="12"/>
      <c r="T1" s="12"/>
      <c r="U1" s="12"/>
    </row>
    <row r="2" spans="1:21" ht="50.25" customHeight="1" x14ac:dyDescent="0.25">
      <c r="A2" s="682" t="s">
        <v>36</v>
      </c>
      <c r="B2" s="681" t="s">
        <v>271</v>
      </c>
      <c r="C2" s="681"/>
      <c r="D2" s="681" t="s">
        <v>351</v>
      </c>
      <c r="E2" s="681"/>
      <c r="F2" s="681"/>
      <c r="G2" s="703" t="s">
        <v>284</v>
      </c>
      <c r="H2" s="704"/>
      <c r="I2" s="705"/>
      <c r="J2" s="703" t="s">
        <v>285</v>
      </c>
      <c r="K2" s="704"/>
      <c r="L2" s="705"/>
      <c r="M2" s="703" t="s">
        <v>286</v>
      </c>
      <c r="N2" s="704"/>
      <c r="O2" s="705"/>
      <c r="P2" s="681" t="s">
        <v>287</v>
      </c>
      <c r="Q2" s="681"/>
      <c r="R2" s="681"/>
      <c r="S2" s="689" t="s">
        <v>214</v>
      </c>
      <c r="T2" s="690"/>
      <c r="U2" s="691"/>
    </row>
    <row r="3" spans="1:21" ht="40.5" customHeight="1" x14ac:dyDescent="0.25">
      <c r="A3" s="682"/>
      <c r="B3" s="681"/>
      <c r="C3" s="681"/>
      <c r="D3" s="260" t="s">
        <v>26</v>
      </c>
      <c r="E3" s="260" t="s">
        <v>27</v>
      </c>
      <c r="F3" s="260" t="s">
        <v>163</v>
      </c>
      <c r="G3" s="260" t="s">
        <v>26</v>
      </c>
      <c r="H3" s="260" t="s">
        <v>27</v>
      </c>
      <c r="I3" s="260" t="s">
        <v>163</v>
      </c>
      <c r="J3" s="260" t="s">
        <v>26</v>
      </c>
      <c r="K3" s="260" t="s">
        <v>27</v>
      </c>
      <c r="L3" s="260" t="s">
        <v>163</v>
      </c>
      <c r="M3" s="260" t="s">
        <v>26</v>
      </c>
      <c r="N3" s="260" t="s">
        <v>27</v>
      </c>
      <c r="O3" s="260" t="s">
        <v>163</v>
      </c>
      <c r="P3" s="260" t="s">
        <v>26</v>
      </c>
      <c r="Q3" s="260" t="s">
        <v>27</v>
      </c>
      <c r="R3" s="260" t="s">
        <v>163</v>
      </c>
      <c r="S3" s="300" t="s">
        <v>26</v>
      </c>
      <c r="T3" s="300" t="s">
        <v>27</v>
      </c>
      <c r="U3" s="300" t="s">
        <v>163</v>
      </c>
    </row>
    <row r="4" spans="1:21" s="269" customFormat="1" ht="15.75" x14ac:dyDescent="0.25">
      <c r="A4" s="267">
        <v>1</v>
      </c>
      <c r="B4" s="706" t="s">
        <v>360</v>
      </c>
      <c r="C4" s="706"/>
      <c r="D4" s="298">
        <f>D5+D6</f>
        <v>0</v>
      </c>
      <c r="E4" s="298">
        <f>E5+E6</f>
        <v>0</v>
      </c>
      <c r="F4" s="298">
        <f t="shared" ref="F4" si="0">F5+F6</f>
        <v>0</v>
      </c>
      <c r="G4" s="298">
        <f t="shared" ref="G4:O4" si="1">G5+G6</f>
        <v>0</v>
      </c>
      <c r="H4" s="298">
        <f t="shared" si="1"/>
        <v>0</v>
      </c>
      <c r="I4" s="298">
        <f t="shared" si="1"/>
        <v>0</v>
      </c>
      <c r="J4" s="298">
        <f t="shared" si="1"/>
        <v>0</v>
      </c>
      <c r="K4" s="298">
        <f t="shared" si="1"/>
        <v>0</v>
      </c>
      <c r="L4" s="298">
        <f t="shared" si="1"/>
        <v>0</v>
      </c>
      <c r="M4" s="298">
        <f t="shared" si="1"/>
        <v>0</v>
      </c>
      <c r="N4" s="298">
        <f t="shared" si="1"/>
        <v>0</v>
      </c>
      <c r="O4" s="298">
        <f t="shared" si="1"/>
        <v>0</v>
      </c>
      <c r="P4" s="298">
        <f t="shared" ref="P4:Q4" si="2">P5+P6</f>
        <v>0</v>
      </c>
      <c r="Q4" s="298">
        <f t="shared" si="2"/>
        <v>0</v>
      </c>
      <c r="R4" s="298">
        <f>R5+R6</f>
        <v>0</v>
      </c>
      <c r="S4" s="295">
        <f>D4+P4+G4+J4+M4</f>
        <v>0</v>
      </c>
      <c r="T4" s="295">
        <f>E4+Q4+H4+K4+N4</f>
        <v>0</v>
      </c>
      <c r="U4" s="295">
        <f>F4+R4+I4+L4+O4</f>
        <v>0</v>
      </c>
    </row>
    <row r="5" spans="1:21" s="9" customFormat="1" ht="15.75" x14ac:dyDescent="0.25">
      <c r="A5" s="223"/>
      <c r="B5" s="671" t="s">
        <v>0</v>
      </c>
      <c r="C5" s="671"/>
      <c r="D5" s="261"/>
      <c r="E5" s="261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385">
        <v>0</v>
      </c>
      <c r="T5" s="385">
        <f t="shared" ref="T5:T68" si="3">E5+Q5+H5+K5+N5</f>
        <v>0</v>
      </c>
      <c r="U5" s="385">
        <f t="shared" ref="U5:U68" si="4">F5+R5+I5+L5+O5</f>
        <v>0</v>
      </c>
    </row>
    <row r="6" spans="1:21" s="9" customFormat="1" ht="15.75" x14ac:dyDescent="0.25">
      <c r="A6" s="223"/>
      <c r="B6" s="671" t="s">
        <v>1</v>
      </c>
      <c r="C6" s="671"/>
      <c r="D6" s="261"/>
      <c r="E6" s="261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385">
        <f>D6+P6+G6+J6+M6</f>
        <v>0</v>
      </c>
      <c r="T6" s="385">
        <f t="shared" si="3"/>
        <v>0</v>
      </c>
      <c r="U6" s="385">
        <f t="shared" si="4"/>
        <v>0</v>
      </c>
    </row>
    <row r="7" spans="1:21" s="9" customFormat="1" ht="15" customHeight="1" x14ac:dyDescent="0.25">
      <c r="A7" s="267">
        <v>2</v>
      </c>
      <c r="B7" s="680" t="s">
        <v>361</v>
      </c>
      <c r="C7" s="680"/>
      <c r="D7" s="298">
        <f>D8+D9</f>
        <v>0</v>
      </c>
      <c r="E7" s="298">
        <f>E8+E9</f>
        <v>0</v>
      </c>
      <c r="F7" s="298">
        <f t="shared" ref="F7:Q7" si="5">F8+F9</f>
        <v>0</v>
      </c>
      <c r="G7" s="298">
        <f t="shared" ref="G7:O7" si="6">G8+G9</f>
        <v>0</v>
      </c>
      <c r="H7" s="298">
        <f t="shared" si="6"/>
        <v>0</v>
      </c>
      <c r="I7" s="298">
        <f t="shared" si="6"/>
        <v>0</v>
      </c>
      <c r="J7" s="298">
        <f t="shared" si="6"/>
        <v>0</v>
      </c>
      <c r="K7" s="298">
        <f t="shared" si="6"/>
        <v>0</v>
      </c>
      <c r="L7" s="298">
        <f t="shared" si="6"/>
        <v>0</v>
      </c>
      <c r="M7" s="298">
        <f t="shared" si="6"/>
        <v>0</v>
      </c>
      <c r="N7" s="298">
        <f t="shared" si="6"/>
        <v>0</v>
      </c>
      <c r="O7" s="298">
        <f t="shared" si="6"/>
        <v>0</v>
      </c>
      <c r="P7" s="298">
        <f t="shared" si="5"/>
        <v>0</v>
      </c>
      <c r="Q7" s="298">
        <f t="shared" si="5"/>
        <v>0</v>
      </c>
      <c r="R7" s="298">
        <f>R8+R9</f>
        <v>0</v>
      </c>
      <c r="S7" s="295">
        <f t="shared" ref="S7:S68" si="7">D7+P7+G7+J7+M7</f>
        <v>0</v>
      </c>
      <c r="T7" s="295">
        <f t="shared" si="3"/>
        <v>0</v>
      </c>
      <c r="U7" s="295">
        <f t="shared" si="4"/>
        <v>0</v>
      </c>
    </row>
    <row r="8" spans="1:21" s="9" customFormat="1" ht="15.75" x14ac:dyDescent="0.25">
      <c r="A8" s="223"/>
      <c r="B8" s="671" t="s">
        <v>0</v>
      </c>
      <c r="C8" s="671"/>
      <c r="D8" s="261"/>
      <c r="E8" s="261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385">
        <f t="shared" si="7"/>
        <v>0</v>
      </c>
      <c r="T8" s="385">
        <f t="shared" si="3"/>
        <v>0</v>
      </c>
      <c r="U8" s="385">
        <f t="shared" si="4"/>
        <v>0</v>
      </c>
    </row>
    <row r="9" spans="1:21" s="9" customFormat="1" ht="15.75" x14ac:dyDescent="0.25">
      <c r="A9" s="223"/>
      <c r="B9" s="671" t="s">
        <v>1</v>
      </c>
      <c r="C9" s="671"/>
      <c r="D9" s="261"/>
      <c r="E9" s="261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385">
        <f t="shared" si="7"/>
        <v>0</v>
      </c>
      <c r="T9" s="385">
        <f t="shared" si="3"/>
        <v>0</v>
      </c>
      <c r="U9" s="385">
        <f t="shared" si="4"/>
        <v>0</v>
      </c>
    </row>
    <row r="10" spans="1:21" s="269" customFormat="1" ht="15.75" x14ac:dyDescent="0.25">
      <c r="A10" s="294">
        <v>3</v>
      </c>
      <c r="B10" s="684" t="s">
        <v>362</v>
      </c>
      <c r="C10" s="687"/>
      <c r="D10" s="301">
        <f>D11+D12</f>
        <v>0</v>
      </c>
      <c r="E10" s="301">
        <f t="shared" ref="E10:Q10" si="8">E11+E12</f>
        <v>0</v>
      </c>
      <c r="F10" s="301">
        <f t="shared" si="8"/>
        <v>0</v>
      </c>
      <c r="G10" s="301">
        <f t="shared" si="8"/>
        <v>0</v>
      </c>
      <c r="H10" s="301">
        <f t="shared" si="8"/>
        <v>0</v>
      </c>
      <c r="I10" s="301">
        <f t="shared" si="8"/>
        <v>0</v>
      </c>
      <c r="J10" s="301">
        <f t="shared" si="8"/>
        <v>0</v>
      </c>
      <c r="K10" s="301">
        <f t="shared" si="8"/>
        <v>0</v>
      </c>
      <c r="L10" s="301">
        <f t="shared" si="8"/>
        <v>0</v>
      </c>
      <c r="M10" s="301">
        <f t="shared" si="8"/>
        <v>0</v>
      </c>
      <c r="N10" s="301">
        <f t="shared" si="8"/>
        <v>0</v>
      </c>
      <c r="O10" s="301">
        <f t="shared" si="8"/>
        <v>0</v>
      </c>
      <c r="P10" s="301">
        <f t="shared" si="8"/>
        <v>0</v>
      </c>
      <c r="Q10" s="301">
        <f t="shared" si="8"/>
        <v>0</v>
      </c>
      <c r="R10" s="301">
        <f>R11+R12</f>
        <v>0</v>
      </c>
      <c r="S10" s="295">
        <f t="shared" si="7"/>
        <v>0</v>
      </c>
      <c r="T10" s="295">
        <f t="shared" si="3"/>
        <v>0</v>
      </c>
      <c r="U10" s="295">
        <f t="shared" si="4"/>
        <v>0</v>
      </c>
    </row>
    <row r="11" spans="1:21" s="9" customFormat="1" ht="15.75" x14ac:dyDescent="0.25">
      <c r="A11" s="223"/>
      <c r="B11" s="707" t="s">
        <v>0</v>
      </c>
      <c r="C11" s="708"/>
      <c r="D11" s="261"/>
      <c r="E11" s="261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385">
        <f t="shared" si="7"/>
        <v>0</v>
      </c>
      <c r="T11" s="385">
        <f t="shared" si="3"/>
        <v>0</v>
      </c>
      <c r="U11" s="385">
        <f t="shared" si="4"/>
        <v>0</v>
      </c>
    </row>
    <row r="12" spans="1:21" s="9" customFormat="1" ht="15.75" x14ac:dyDescent="0.25">
      <c r="A12" s="223"/>
      <c r="B12" s="671" t="s">
        <v>1</v>
      </c>
      <c r="C12" s="671"/>
      <c r="D12" s="261"/>
      <c r="E12" s="261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385">
        <f t="shared" si="7"/>
        <v>0</v>
      </c>
      <c r="T12" s="385">
        <f t="shared" si="3"/>
        <v>0</v>
      </c>
      <c r="U12" s="385">
        <f t="shared" si="4"/>
        <v>0</v>
      </c>
    </row>
    <row r="13" spans="1:21" s="269" customFormat="1" ht="15.75" x14ac:dyDescent="0.25">
      <c r="A13" s="294">
        <v>4</v>
      </c>
      <c r="B13" s="695" t="s">
        <v>363</v>
      </c>
      <c r="C13" s="696"/>
      <c r="D13" s="387">
        <f>D14+D15</f>
        <v>0</v>
      </c>
      <c r="E13" s="387">
        <f t="shared" ref="E13:Q13" si="9">E14+E15</f>
        <v>0</v>
      </c>
      <c r="F13" s="387">
        <f t="shared" si="9"/>
        <v>0</v>
      </c>
      <c r="G13" s="387">
        <f t="shared" si="9"/>
        <v>0</v>
      </c>
      <c r="H13" s="387">
        <f t="shared" si="9"/>
        <v>0</v>
      </c>
      <c r="I13" s="387">
        <f t="shared" si="9"/>
        <v>0</v>
      </c>
      <c r="J13" s="387">
        <f t="shared" si="9"/>
        <v>0</v>
      </c>
      <c r="K13" s="387">
        <f t="shared" si="9"/>
        <v>0</v>
      </c>
      <c r="L13" s="387">
        <f t="shared" si="9"/>
        <v>0</v>
      </c>
      <c r="M13" s="387">
        <f t="shared" si="9"/>
        <v>0</v>
      </c>
      <c r="N13" s="387">
        <f>N14+N15</f>
        <v>0</v>
      </c>
      <c r="O13" s="387">
        <f t="shared" si="9"/>
        <v>0</v>
      </c>
      <c r="P13" s="387">
        <f t="shared" si="9"/>
        <v>0</v>
      </c>
      <c r="Q13" s="387">
        <f t="shared" si="9"/>
        <v>0</v>
      </c>
      <c r="R13" s="387">
        <f>R14+R15</f>
        <v>0</v>
      </c>
      <c r="S13" s="295">
        <f t="shared" si="7"/>
        <v>0</v>
      </c>
      <c r="T13" s="295">
        <f t="shared" si="3"/>
        <v>0</v>
      </c>
      <c r="U13" s="295">
        <f t="shared" si="4"/>
        <v>0</v>
      </c>
    </row>
    <row r="14" spans="1:21" s="9" customFormat="1" ht="15.75" x14ac:dyDescent="0.25">
      <c r="A14" s="223"/>
      <c r="B14" s="707" t="s">
        <v>0</v>
      </c>
      <c r="C14" s="708"/>
      <c r="D14" s="261"/>
      <c r="E14" s="261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385">
        <f t="shared" si="7"/>
        <v>0</v>
      </c>
      <c r="T14" s="385">
        <f t="shared" si="3"/>
        <v>0</v>
      </c>
      <c r="U14" s="385">
        <f t="shared" si="4"/>
        <v>0</v>
      </c>
    </row>
    <row r="15" spans="1:21" s="9" customFormat="1" ht="15.75" x14ac:dyDescent="0.25">
      <c r="A15" s="223"/>
      <c r="B15" s="671" t="s">
        <v>1</v>
      </c>
      <c r="C15" s="671"/>
      <c r="D15" s="261"/>
      <c r="E15" s="261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385">
        <f>D15+P15+G15+J15+M15</f>
        <v>0</v>
      </c>
      <c r="T15" s="385">
        <f t="shared" si="3"/>
        <v>0</v>
      </c>
      <c r="U15" s="385">
        <f t="shared" si="4"/>
        <v>0</v>
      </c>
    </row>
    <row r="16" spans="1:21" s="269" customFormat="1" ht="16.5" customHeight="1" x14ac:dyDescent="0.25">
      <c r="A16" s="296">
        <v>5</v>
      </c>
      <c r="B16" s="680" t="s">
        <v>364</v>
      </c>
      <c r="C16" s="680"/>
      <c r="D16" s="298">
        <f>D17+D18</f>
        <v>0</v>
      </c>
      <c r="E16" s="298">
        <f t="shared" ref="E16:R16" si="10">E17+E18</f>
        <v>0</v>
      </c>
      <c r="F16" s="298">
        <f t="shared" si="10"/>
        <v>0</v>
      </c>
      <c r="G16" s="298">
        <f t="shared" si="10"/>
        <v>0</v>
      </c>
      <c r="H16" s="298">
        <f t="shared" si="10"/>
        <v>0</v>
      </c>
      <c r="I16" s="298">
        <f t="shared" si="10"/>
        <v>0</v>
      </c>
      <c r="J16" s="298">
        <f t="shared" si="10"/>
        <v>0</v>
      </c>
      <c r="K16" s="298">
        <f t="shared" si="10"/>
        <v>0</v>
      </c>
      <c r="L16" s="298">
        <f t="shared" si="10"/>
        <v>0</v>
      </c>
      <c r="M16" s="298">
        <f t="shared" si="10"/>
        <v>0</v>
      </c>
      <c r="N16" s="298">
        <f t="shared" si="10"/>
        <v>0</v>
      </c>
      <c r="O16" s="298">
        <f t="shared" si="10"/>
        <v>0</v>
      </c>
      <c r="P16" s="298">
        <f t="shared" si="10"/>
        <v>0</v>
      </c>
      <c r="Q16" s="298">
        <f t="shared" si="10"/>
        <v>0</v>
      </c>
      <c r="R16" s="298">
        <f t="shared" si="10"/>
        <v>0</v>
      </c>
      <c r="S16" s="295">
        <f t="shared" si="7"/>
        <v>0</v>
      </c>
      <c r="T16" s="295">
        <f t="shared" si="3"/>
        <v>0</v>
      </c>
      <c r="U16" s="295">
        <f t="shared" si="4"/>
        <v>0</v>
      </c>
    </row>
    <row r="17" spans="1:21" s="9" customFormat="1" ht="15.75" x14ac:dyDescent="0.25">
      <c r="A17" s="223"/>
      <c r="B17" s="671" t="s">
        <v>0</v>
      </c>
      <c r="C17" s="671"/>
      <c r="D17" s="261"/>
      <c r="E17" s="261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385">
        <f t="shared" si="7"/>
        <v>0</v>
      </c>
      <c r="T17" s="385">
        <f t="shared" si="3"/>
        <v>0</v>
      </c>
      <c r="U17" s="385">
        <f t="shared" si="4"/>
        <v>0</v>
      </c>
    </row>
    <row r="18" spans="1:21" s="9" customFormat="1" ht="15.75" x14ac:dyDescent="0.25">
      <c r="A18" s="223"/>
      <c r="B18" s="671" t="s">
        <v>1</v>
      </c>
      <c r="C18" s="671"/>
      <c r="D18" s="261"/>
      <c r="E18" s="261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385">
        <f t="shared" si="7"/>
        <v>0</v>
      </c>
      <c r="T18" s="385">
        <f t="shared" si="3"/>
        <v>0</v>
      </c>
      <c r="U18" s="385">
        <f t="shared" si="4"/>
        <v>0</v>
      </c>
    </row>
    <row r="19" spans="1:21" s="269" customFormat="1" ht="15.75" x14ac:dyDescent="0.25">
      <c r="A19" s="296">
        <v>6</v>
      </c>
      <c r="B19" s="706" t="s">
        <v>365</v>
      </c>
      <c r="C19" s="706"/>
      <c r="D19" s="298">
        <f>D20+D21</f>
        <v>0</v>
      </c>
      <c r="E19" s="298">
        <f t="shared" ref="E19:R19" si="11">E20+E21</f>
        <v>0</v>
      </c>
      <c r="F19" s="298">
        <f t="shared" si="11"/>
        <v>0</v>
      </c>
      <c r="G19" s="298">
        <f t="shared" si="11"/>
        <v>0</v>
      </c>
      <c r="H19" s="298">
        <f t="shared" si="11"/>
        <v>0</v>
      </c>
      <c r="I19" s="298">
        <f t="shared" si="11"/>
        <v>0</v>
      </c>
      <c r="J19" s="298">
        <f t="shared" si="11"/>
        <v>0</v>
      </c>
      <c r="K19" s="298">
        <f t="shared" si="11"/>
        <v>0</v>
      </c>
      <c r="L19" s="298">
        <f t="shared" si="11"/>
        <v>0</v>
      </c>
      <c r="M19" s="298">
        <f t="shared" si="11"/>
        <v>0</v>
      </c>
      <c r="N19" s="298">
        <f t="shared" si="11"/>
        <v>0</v>
      </c>
      <c r="O19" s="298">
        <f t="shared" si="11"/>
        <v>0</v>
      </c>
      <c r="P19" s="298">
        <f t="shared" si="11"/>
        <v>0</v>
      </c>
      <c r="Q19" s="298">
        <f t="shared" si="11"/>
        <v>0</v>
      </c>
      <c r="R19" s="298">
        <f t="shared" si="11"/>
        <v>0</v>
      </c>
      <c r="S19" s="295">
        <f t="shared" si="7"/>
        <v>0</v>
      </c>
      <c r="T19" s="295">
        <f t="shared" si="3"/>
        <v>0</v>
      </c>
      <c r="U19" s="295">
        <f t="shared" si="4"/>
        <v>0</v>
      </c>
    </row>
    <row r="20" spans="1:21" s="9" customFormat="1" ht="15.75" x14ac:dyDescent="0.25">
      <c r="A20" s="223"/>
      <c r="B20" s="671" t="s">
        <v>0</v>
      </c>
      <c r="C20" s="671"/>
      <c r="D20" s="261"/>
      <c r="E20" s="261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385">
        <f t="shared" si="7"/>
        <v>0</v>
      </c>
      <c r="T20" s="385">
        <f t="shared" si="3"/>
        <v>0</v>
      </c>
      <c r="U20" s="385">
        <f t="shared" si="4"/>
        <v>0</v>
      </c>
    </row>
    <row r="21" spans="1:21" s="9" customFormat="1" ht="15.75" x14ac:dyDescent="0.25">
      <c r="A21" s="223"/>
      <c r="B21" s="671" t="s">
        <v>1</v>
      </c>
      <c r="C21" s="671"/>
      <c r="D21" s="261"/>
      <c r="E21" s="261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385">
        <f t="shared" si="7"/>
        <v>0</v>
      </c>
      <c r="T21" s="385">
        <f t="shared" si="3"/>
        <v>0</v>
      </c>
      <c r="U21" s="385">
        <f t="shared" si="4"/>
        <v>0</v>
      </c>
    </row>
    <row r="22" spans="1:21" s="269" customFormat="1" ht="18.75" customHeight="1" x14ac:dyDescent="0.25">
      <c r="A22" s="296">
        <v>7</v>
      </c>
      <c r="B22" s="680" t="s">
        <v>366</v>
      </c>
      <c r="C22" s="680"/>
      <c r="D22" s="298">
        <f>D23+D24</f>
        <v>0</v>
      </c>
      <c r="E22" s="298">
        <f t="shared" ref="E22:R22" si="12">E23+E24</f>
        <v>0</v>
      </c>
      <c r="F22" s="298">
        <f t="shared" si="12"/>
        <v>0</v>
      </c>
      <c r="G22" s="298">
        <f t="shared" si="12"/>
        <v>0</v>
      </c>
      <c r="H22" s="298">
        <f t="shared" si="12"/>
        <v>0</v>
      </c>
      <c r="I22" s="298">
        <f t="shared" si="12"/>
        <v>0</v>
      </c>
      <c r="J22" s="298">
        <f t="shared" si="12"/>
        <v>0</v>
      </c>
      <c r="K22" s="298">
        <f t="shared" si="12"/>
        <v>0</v>
      </c>
      <c r="L22" s="298">
        <f t="shared" si="12"/>
        <v>0</v>
      </c>
      <c r="M22" s="298">
        <f t="shared" si="12"/>
        <v>0</v>
      </c>
      <c r="N22" s="298">
        <f t="shared" si="12"/>
        <v>0</v>
      </c>
      <c r="O22" s="298">
        <f t="shared" si="12"/>
        <v>0</v>
      </c>
      <c r="P22" s="298">
        <f t="shared" si="12"/>
        <v>0</v>
      </c>
      <c r="Q22" s="298">
        <f t="shared" si="12"/>
        <v>0</v>
      </c>
      <c r="R22" s="298">
        <f t="shared" si="12"/>
        <v>0</v>
      </c>
      <c r="S22" s="295">
        <f t="shared" si="7"/>
        <v>0</v>
      </c>
      <c r="T22" s="295">
        <f t="shared" si="3"/>
        <v>0</v>
      </c>
      <c r="U22" s="295">
        <f t="shared" si="4"/>
        <v>0</v>
      </c>
    </row>
    <row r="23" spans="1:21" s="9" customFormat="1" ht="15.75" x14ac:dyDescent="0.25">
      <c r="A23" s="223"/>
      <c r="B23" s="671" t="s">
        <v>0</v>
      </c>
      <c r="C23" s="671"/>
      <c r="D23" s="261"/>
      <c r="E23" s="261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385">
        <f t="shared" si="7"/>
        <v>0</v>
      </c>
      <c r="T23" s="385">
        <f t="shared" si="3"/>
        <v>0</v>
      </c>
      <c r="U23" s="385">
        <f t="shared" si="4"/>
        <v>0</v>
      </c>
    </row>
    <row r="24" spans="1:21" s="9" customFormat="1" ht="15.75" x14ac:dyDescent="0.25">
      <c r="A24" s="223"/>
      <c r="B24" s="671" t="s">
        <v>1</v>
      </c>
      <c r="C24" s="671"/>
      <c r="D24" s="261"/>
      <c r="E24" s="261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385">
        <f t="shared" si="7"/>
        <v>0</v>
      </c>
      <c r="T24" s="385">
        <f>E24+Q24+H24+K24+N24</f>
        <v>0</v>
      </c>
      <c r="U24" s="385">
        <f t="shared" si="4"/>
        <v>0</v>
      </c>
    </row>
    <row r="25" spans="1:21" s="269" customFormat="1" ht="18" customHeight="1" x14ac:dyDescent="0.25">
      <c r="A25" s="296">
        <v>8</v>
      </c>
      <c r="B25" s="672" t="s">
        <v>367</v>
      </c>
      <c r="C25" s="673"/>
      <c r="D25" s="298">
        <f>D26+D27</f>
        <v>0</v>
      </c>
      <c r="E25" s="298">
        <f t="shared" ref="E25:R25" si="13">E26+E27</f>
        <v>0</v>
      </c>
      <c r="F25" s="298">
        <f t="shared" si="13"/>
        <v>0</v>
      </c>
      <c r="G25" s="298">
        <f t="shared" si="13"/>
        <v>0</v>
      </c>
      <c r="H25" s="298">
        <f t="shared" si="13"/>
        <v>0</v>
      </c>
      <c r="I25" s="298">
        <f t="shared" si="13"/>
        <v>0</v>
      </c>
      <c r="J25" s="298">
        <f t="shared" si="13"/>
        <v>0</v>
      </c>
      <c r="K25" s="298">
        <f t="shared" si="13"/>
        <v>0</v>
      </c>
      <c r="L25" s="298">
        <f t="shared" si="13"/>
        <v>0</v>
      </c>
      <c r="M25" s="298">
        <f t="shared" si="13"/>
        <v>0</v>
      </c>
      <c r="N25" s="298">
        <f t="shared" si="13"/>
        <v>0</v>
      </c>
      <c r="O25" s="298">
        <f t="shared" si="13"/>
        <v>0</v>
      </c>
      <c r="P25" s="298">
        <f t="shared" si="13"/>
        <v>0</v>
      </c>
      <c r="Q25" s="298">
        <f t="shared" si="13"/>
        <v>0</v>
      </c>
      <c r="R25" s="298">
        <f t="shared" si="13"/>
        <v>0</v>
      </c>
      <c r="S25" s="295">
        <f t="shared" si="7"/>
        <v>0</v>
      </c>
      <c r="T25" s="295">
        <f t="shared" si="3"/>
        <v>0</v>
      </c>
      <c r="U25" s="295">
        <f t="shared" si="4"/>
        <v>0</v>
      </c>
    </row>
    <row r="26" spans="1:21" s="9" customFormat="1" ht="15.75" x14ac:dyDescent="0.25">
      <c r="A26" s="120"/>
      <c r="B26" s="674" t="s">
        <v>0</v>
      </c>
      <c r="C26" s="675"/>
      <c r="D26" s="261"/>
      <c r="E26" s="261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385">
        <f t="shared" si="7"/>
        <v>0</v>
      </c>
      <c r="T26" s="385">
        <f t="shared" si="3"/>
        <v>0</v>
      </c>
      <c r="U26" s="385">
        <f t="shared" si="4"/>
        <v>0</v>
      </c>
    </row>
    <row r="27" spans="1:21" s="9" customFormat="1" ht="15.75" x14ac:dyDescent="0.25">
      <c r="A27" s="120"/>
      <c r="B27" s="674" t="s">
        <v>1</v>
      </c>
      <c r="C27" s="675"/>
      <c r="D27" s="261"/>
      <c r="E27" s="261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385">
        <f t="shared" si="7"/>
        <v>0</v>
      </c>
      <c r="T27" s="385">
        <f t="shared" si="3"/>
        <v>0</v>
      </c>
      <c r="U27" s="385">
        <f t="shared" si="4"/>
        <v>0</v>
      </c>
    </row>
    <row r="28" spans="1:21" s="269" customFormat="1" ht="21" customHeight="1" x14ac:dyDescent="0.25">
      <c r="A28" s="296">
        <v>9</v>
      </c>
      <c r="B28" s="684" t="s">
        <v>368</v>
      </c>
      <c r="C28" s="685"/>
      <c r="D28" s="298">
        <f>D29+D30</f>
        <v>0</v>
      </c>
      <c r="E28" s="298">
        <f t="shared" ref="E28:R28" si="14">E29+E30</f>
        <v>0</v>
      </c>
      <c r="F28" s="298">
        <f t="shared" si="14"/>
        <v>0</v>
      </c>
      <c r="G28" s="298">
        <f t="shared" si="14"/>
        <v>0</v>
      </c>
      <c r="H28" s="298">
        <f t="shared" si="14"/>
        <v>0</v>
      </c>
      <c r="I28" s="298">
        <f t="shared" si="14"/>
        <v>0</v>
      </c>
      <c r="J28" s="298">
        <f t="shared" si="14"/>
        <v>0</v>
      </c>
      <c r="K28" s="298">
        <f t="shared" si="14"/>
        <v>0</v>
      </c>
      <c r="L28" s="298">
        <f t="shared" si="14"/>
        <v>0</v>
      </c>
      <c r="M28" s="298">
        <f t="shared" si="14"/>
        <v>0</v>
      </c>
      <c r="N28" s="298">
        <f t="shared" si="14"/>
        <v>0</v>
      </c>
      <c r="O28" s="298">
        <f t="shared" si="14"/>
        <v>0</v>
      </c>
      <c r="P28" s="298">
        <f t="shared" si="14"/>
        <v>0</v>
      </c>
      <c r="Q28" s="298">
        <f t="shared" si="14"/>
        <v>0</v>
      </c>
      <c r="R28" s="298">
        <f t="shared" si="14"/>
        <v>0</v>
      </c>
      <c r="S28" s="295">
        <f>D28+P28+G28+J28+M28</f>
        <v>0</v>
      </c>
      <c r="T28" s="295">
        <f t="shared" si="3"/>
        <v>0</v>
      </c>
      <c r="U28" s="295">
        <f t="shared" si="4"/>
        <v>0</v>
      </c>
    </row>
    <row r="29" spans="1:21" s="9" customFormat="1" ht="15.75" x14ac:dyDescent="0.25">
      <c r="A29" s="120"/>
      <c r="B29" s="674" t="s">
        <v>0</v>
      </c>
      <c r="C29" s="675"/>
      <c r="D29" s="261"/>
      <c r="E29" s="261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385">
        <f t="shared" si="7"/>
        <v>0</v>
      </c>
      <c r="T29" s="385">
        <f t="shared" si="3"/>
        <v>0</v>
      </c>
      <c r="U29" s="385">
        <f t="shared" si="4"/>
        <v>0</v>
      </c>
    </row>
    <row r="30" spans="1:21" s="9" customFormat="1" ht="15.75" x14ac:dyDescent="0.25">
      <c r="A30" s="120"/>
      <c r="B30" s="674" t="s">
        <v>1</v>
      </c>
      <c r="C30" s="675"/>
      <c r="D30" s="261"/>
      <c r="E30" s="261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385">
        <f t="shared" si="7"/>
        <v>0</v>
      </c>
      <c r="T30" s="385">
        <f t="shared" si="3"/>
        <v>0</v>
      </c>
      <c r="U30" s="385">
        <f t="shared" si="4"/>
        <v>0</v>
      </c>
    </row>
    <row r="31" spans="1:21" s="9" customFormat="1" ht="21" customHeight="1" x14ac:dyDescent="0.25">
      <c r="A31" s="296">
        <v>10</v>
      </c>
      <c r="B31" s="709" t="s">
        <v>369</v>
      </c>
      <c r="C31" s="710"/>
      <c r="D31" s="298">
        <f>D32+D33</f>
        <v>0</v>
      </c>
      <c r="E31" s="298">
        <f t="shared" ref="E31:R31" si="15">E32+E33</f>
        <v>0</v>
      </c>
      <c r="F31" s="298">
        <f t="shared" si="15"/>
        <v>0</v>
      </c>
      <c r="G31" s="298">
        <f t="shared" si="15"/>
        <v>0</v>
      </c>
      <c r="H31" s="298">
        <f t="shared" si="15"/>
        <v>0</v>
      </c>
      <c r="I31" s="298">
        <f t="shared" si="15"/>
        <v>0</v>
      </c>
      <c r="J31" s="298">
        <f t="shared" si="15"/>
        <v>0</v>
      </c>
      <c r="K31" s="298">
        <f t="shared" si="15"/>
        <v>0</v>
      </c>
      <c r="L31" s="298">
        <f t="shared" si="15"/>
        <v>0</v>
      </c>
      <c r="M31" s="298">
        <f t="shared" si="15"/>
        <v>0</v>
      </c>
      <c r="N31" s="298">
        <f t="shared" si="15"/>
        <v>0</v>
      </c>
      <c r="O31" s="298">
        <f t="shared" si="15"/>
        <v>0</v>
      </c>
      <c r="P31" s="298">
        <f t="shared" si="15"/>
        <v>0</v>
      </c>
      <c r="Q31" s="298">
        <f t="shared" si="15"/>
        <v>0</v>
      </c>
      <c r="R31" s="298">
        <f t="shared" si="15"/>
        <v>0</v>
      </c>
      <c r="S31" s="295">
        <f t="shared" si="7"/>
        <v>0</v>
      </c>
      <c r="T31" s="295">
        <f t="shared" si="3"/>
        <v>0</v>
      </c>
      <c r="U31" s="295">
        <f t="shared" si="4"/>
        <v>0</v>
      </c>
    </row>
    <row r="32" spans="1:21" s="9" customFormat="1" ht="15.75" x14ac:dyDescent="0.25">
      <c r="A32" s="120"/>
      <c r="B32" s="671" t="s">
        <v>0</v>
      </c>
      <c r="C32" s="671"/>
      <c r="D32" s="261"/>
      <c r="E32" s="261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385">
        <f t="shared" si="7"/>
        <v>0</v>
      </c>
      <c r="T32" s="385">
        <f t="shared" si="3"/>
        <v>0</v>
      </c>
      <c r="U32" s="385">
        <f t="shared" si="4"/>
        <v>0</v>
      </c>
    </row>
    <row r="33" spans="1:21" s="9" customFormat="1" ht="15.75" x14ac:dyDescent="0.25">
      <c r="A33" s="120"/>
      <c r="B33" s="671" t="s">
        <v>1</v>
      </c>
      <c r="C33" s="671"/>
      <c r="D33" s="261"/>
      <c r="E33" s="261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385">
        <f t="shared" si="7"/>
        <v>0</v>
      </c>
      <c r="T33" s="385">
        <f t="shared" si="3"/>
        <v>0</v>
      </c>
      <c r="U33" s="385">
        <f t="shared" si="4"/>
        <v>0</v>
      </c>
    </row>
    <row r="34" spans="1:21" s="9" customFormat="1" ht="18.75" customHeight="1" x14ac:dyDescent="0.25">
      <c r="A34" s="296">
        <v>11</v>
      </c>
      <c r="B34" s="693" t="s">
        <v>370</v>
      </c>
      <c r="C34" s="694"/>
      <c r="D34" s="298">
        <f>D35+D36</f>
        <v>0</v>
      </c>
      <c r="E34" s="298">
        <f t="shared" ref="E34:R34" si="16">E35+E36</f>
        <v>0</v>
      </c>
      <c r="F34" s="298">
        <f t="shared" si="16"/>
        <v>0</v>
      </c>
      <c r="G34" s="298">
        <f t="shared" si="16"/>
        <v>0</v>
      </c>
      <c r="H34" s="298">
        <f t="shared" si="16"/>
        <v>0</v>
      </c>
      <c r="I34" s="298">
        <f t="shared" si="16"/>
        <v>0</v>
      </c>
      <c r="J34" s="298">
        <f t="shared" si="16"/>
        <v>0</v>
      </c>
      <c r="K34" s="298">
        <f t="shared" si="16"/>
        <v>0</v>
      </c>
      <c r="L34" s="298">
        <f t="shared" si="16"/>
        <v>0</v>
      </c>
      <c r="M34" s="298">
        <f t="shared" si="16"/>
        <v>0</v>
      </c>
      <c r="N34" s="298">
        <f t="shared" si="16"/>
        <v>0</v>
      </c>
      <c r="O34" s="298">
        <f t="shared" si="16"/>
        <v>0</v>
      </c>
      <c r="P34" s="298">
        <f t="shared" si="16"/>
        <v>0</v>
      </c>
      <c r="Q34" s="298">
        <f t="shared" si="16"/>
        <v>0</v>
      </c>
      <c r="R34" s="298">
        <f t="shared" si="16"/>
        <v>0</v>
      </c>
      <c r="S34" s="295">
        <f>D34+P34+G34+J34+M34</f>
        <v>0</v>
      </c>
      <c r="T34" s="295">
        <f t="shared" si="3"/>
        <v>0</v>
      </c>
      <c r="U34" s="295">
        <f t="shared" si="4"/>
        <v>0</v>
      </c>
    </row>
    <row r="35" spans="1:21" s="9" customFormat="1" ht="15.75" x14ac:dyDescent="0.25">
      <c r="A35" s="120"/>
      <c r="B35" s="671" t="s">
        <v>0</v>
      </c>
      <c r="C35" s="671"/>
      <c r="D35" s="261"/>
      <c r="E35" s="261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385">
        <f t="shared" si="7"/>
        <v>0</v>
      </c>
      <c r="T35" s="385">
        <f t="shared" si="3"/>
        <v>0</v>
      </c>
      <c r="U35" s="385">
        <f t="shared" si="4"/>
        <v>0</v>
      </c>
    </row>
    <row r="36" spans="1:21" s="9" customFormat="1" ht="15.75" x14ac:dyDescent="0.25">
      <c r="A36" s="120"/>
      <c r="B36" s="671" t="s">
        <v>1</v>
      </c>
      <c r="C36" s="671"/>
      <c r="D36" s="261"/>
      <c r="E36" s="261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385">
        <f t="shared" si="7"/>
        <v>0</v>
      </c>
      <c r="T36" s="385">
        <f t="shared" si="3"/>
        <v>0</v>
      </c>
      <c r="U36" s="385">
        <f t="shared" si="4"/>
        <v>0</v>
      </c>
    </row>
    <row r="37" spans="1:21" s="9" customFormat="1" ht="18.75" customHeight="1" x14ac:dyDescent="0.25">
      <c r="A37" s="296">
        <v>12</v>
      </c>
      <c r="B37" s="672" t="s">
        <v>371</v>
      </c>
      <c r="C37" s="673"/>
      <c r="D37" s="299">
        <f>D38+D39</f>
        <v>0</v>
      </c>
      <c r="E37" s="299">
        <f t="shared" ref="E37:R37" si="17">E38+E39</f>
        <v>0</v>
      </c>
      <c r="F37" s="299">
        <f t="shared" si="17"/>
        <v>0</v>
      </c>
      <c r="G37" s="299">
        <f t="shared" si="17"/>
        <v>0</v>
      </c>
      <c r="H37" s="299">
        <f t="shared" si="17"/>
        <v>0</v>
      </c>
      <c r="I37" s="299">
        <f t="shared" si="17"/>
        <v>0</v>
      </c>
      <c r="J37" s="299">
        <f t="shared" si="17"/>
        <v>0</v>
      </c>
      <c r="K37" s="299">
        <f t="shared" si="17"/>
        <v>0</v>
      </c>
      <c r="L37" s="299">
        <f t="shared" si="17"/>
        <v>0</v>
      </c>
      <c r="M37" s="299">
        <f t="shared" si="17"/>
        <v>0</v>
      </c>
      <c r="N37" s="299">
        <f t="shared" si="17"/>
        <v>0</v>
      </c>
      <c r="O37" s="299">
        <f t="shared" si="17"/>
        <v>0</v>
      </c>
      <c r="P37" s="299">
        <f t="shared" si="17"/>
        <v>0</v>
      </c>
      <c r="Q37" s="299">
        <f t="shared" si="17"/>
        <v>0</v>
      </c>
      <c r="R37" s="299">
        <f t="shared" si="17"/>
        <v>0</v>
      </c>
      <c r="S37" s="295">
        <f t="shared" si="7"/>
        <v>0</v>
      </c>
      <c r="T37" s="295">
        <f t="shared" si="3"/>
        <v>0</v>
      </c>
      <c r="U37" s="295">
        <f t="shared" si="4"/>
        <v>0</v>
      </c>
    </row>
    <row r="38" spans="1:21" s="9" customFormat="1" ht="15.75" x14ac:dyDescent="0.25">
      <c r="A38" s="120"/>
      <c r="B38" s="671" t="s">
        <v>0</v>
      </c>
      <c r="C38" s="671"/>
      <c r="D38" s="261"/>
      <c r="E38" s="261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385">
        <f t="shared" si="7"/>
        <v>0</v>
      </c>
      <c r="T38" s="385">
        <f t="shared" si="3"/>
        <v>0</v>
      </c>
      <c r="U38" s="385">
        <f t="shared" si="4"/>
        <v>0</v>
      </c>
    </row>
    <row r="39" spans="1:21" s="9" customFormat="1" ht="15.75" x14ac:dyDescent="0.25">
      <c r="A39" s="120"/>
      <c r="B39" s="671" t="s">
        <v>1</v>
      </c>
      <c r="C39" s="671"/>
      <c r="D39" s="261"/>
      <c r="E39" s="261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385">
        <f t="shared" si="7"/>
        <v>0</v>
      </c>
      <c r="T39" s="385">
        <f t="shared" si="3"/>
        <v>0</v>
      </c>
      <c r="U39" s="385">
        <f t="shared" si="4"/>
        <v>0</v>
      </c>
    </row>
    <row r="40" spans="1:21" s="9" customFormat="1" ht="15.75" x14ac:dyDescent="0.25">
      <c r="A40" s="296">
        <v>13</v>
      </c>
      <c r="B40" s="684" t="s">
        <v>372</v>
      </c>
      <c r="C40" s="685"/>
      <c r="D40" s="299">
        <f>D41+D42</f>
        <v>0</v>
      </c>
      <c r="E40" s="299">
        <f t="shared" ref="E40:R40" si="18">E41+E42</f>
        <v>0</v>
      </c>
      <c r="F40" s="299">
        <f t="shared" si="18"/>
        <v>0</v>
      </c>
      <c r="G40" s="299">
        <f t="shared" si="18"/>
        <v>0</v>
      </c>
      <c r="H40" s="299">
        <f t="shared" si="18"/>
        <v>0</v>
      </c>
      <c r="I40" s="299">
        <f t="shared" si="18"/>
        <v>0</v>
      </c>
      <c r="J40" s="299">
        <f t="shared" si="18"/>
        <v>0</v>
      </c>
      <c r="K40" s="299">
        <f t="shared" si="18"/>
        <v>0</v>
      </c>
      <c r="L40" s="299">
        <f t="shared" si="18"/>
        <v>0</v>
      </c>
      <c r="M40" s="299">
        <f t="shared" si="18"/>
        <v>0</v>
      </c>
      <c r="N40" s="299">
        <f t="shared" si="18"/>
        <v>0</v>
      </c>
      <c r="O40" s="299">
        <f t="shared" si="18"/>
        <v>0</v>
      </c>
      <c r="P40" s="299">
        <f t="shared" si="18"/>
        <v>0</v>
      </c>
      <c r="Q40" s="299">
        <f t="shared" si="18"/>
        <v>0</v>
      </c>
      <c r="R40" s="299">
        <f t="shared" si="18"/>
        <v>0</v>
      </c>
      <c r="S40" s="295">
        <f t="shared" si="7"/>
        <v>0</v>
      </c>
      <c r="T40" s="295">
        <f t="shared" si="3"/>
        <v>0</v>
      </c>
      <c r="U40" s="295">
        <f t="shared" si="4"/>
        <v>0</v>
      </c>
    </row>
    <row r="41" spans="1:21" s="9" customFormat="1" ht="15.75" x14ac:dyDescent="0.25">
      <c r="A41" s="120"/>
      <c r="B41" s="671" t="s">
        <v>0</v>
      </c>
      <c r="C41" s="671"/>
      <c r="D41" s="261"/>
      <c r="E41" s="261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385">
        <f>D41+P41+G41+J41+M41</f>
        <v>0</v>
      </c>
      <c r="T41" s="385">
        <f t="shared" si="3"/>
        <v>0</v>
      </c>
      <c r="U41" s="385">
        <f t="shared" si="4"/>
        <v>0</v>
      </c>
    </row>
    <row r="42" spans="1:21" s="9" customFormat="1" ht="15.75" x14ac:dyDescent="0.25">
      <c r="A42" s="120"/>
      <c r="B42" s="671" t="s">
        <v>1</v>
      </c>
      <c r="C42" s="671"/>
      <c r="D42" s="261"/>
      <c r="E42" s="261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385">
        <f>D42+P42+G42+J42+M42</f>
        <v>0</v>
      </c>
      <c r="T42" s="385">
        <f t="shared" si="3"/>
        <v>0</v>
      </c>
      <c r="U42" s="385">
        <f t="shared" si="4"/>
        <v>0</v>
      </c>
    </row>
    <row r="43" spans="1:21" s="9" customFormat="1" ht="18.75" customHeight="1" x14ac:dyDescent="0.25">
      <c r="A43" s="294">
        <v>14</v>
      </c>
      <c r="B43" s="692" t="s">
        <v>373</v>
      </c>
      <c r="C43" s="692"/>
      <c r="D43" s="299">
        <f>D44+D45</f>
        <v>0</v>
      </c>
      <c r="E43" s="299">
        <f t="shared" ref="E43:R43" si="19">E44+E45</f>
        <v>0</v>
      </c>
      <c r="F43" s="299">
        <f t="shared" si="19"/>
        <v>0</v>
      </c>
      <c r="G43" s="299">
        <f t="shared" si="19"/>
        <v>0</v>
      </c>
      <c r="H43" s="299">
        <f t="shared" si="19"/>
        <v>0</v>
      </c>
      <c r="I43" s="299">
        <f t="shared" si="19"/>
        <v>0</v>
      </c>
      <c r="J43" s="299">
        <f t="shared" si="19"/>
        <v>0</v>
      </c>
      <c r="K43" s="299">
        <f t="shared" si="19"/>
        <v>0</v>
      </c>
      <c r="L43" s="299">
        <f t="shared" si="19"/>
        <v>0</v>
      </c>
      <c r="M43" s="299">
        <f t="shared" si="19"/>
        <v>0</v>
      </c>
      <c r="N43" s="299">
        <f t="shared" si="19"/>
        <v>0</v>
      </c>
      <c r="O43" s="299">
        <f t="shared" si="19"/>
        <v>0</v>
      </c>
      <c r="P43" s="299">
        <f t="shared" si="19"/>
        <v>0</v>
      </c>
      <c r="Q43" s="299">
        <f t="shared" si="19"/>
        <v>0</v>
      </c>
      <c r="R43" s="299">
        <f t="shared" si="19"/>
        <v>0</v>
      </c>
      <c r="S43" s="295">
        <f t="shared" si="7"/>
        <v>0</v>
      </c>
      <c r="T43" s="295">
        <f t="shared" si="3"/>
        <v>0</v>
      </c>
      <c r="U43" s="295">
        <f t="shared" si="4"/>
        <v>0</v>
      </c>
    </row>
    <row r="44" spans="1:21" s="9" customFormat="1" ht="15.75" x14ac:dyDescent="0.25">
      <c r="A44" s="120"/>
      <c r="B44" s="671" t="s">
        <v>0</v>
      </c>
      <c r="C44" s="671"/>
      <c r="D44" s="261"/>
      <c r="E44" s="261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385">
        <f t="shared" si="7"/>
        <v>0</v>
      </c>
      <c r="T44" s="385">
        <f t="shared" si="3"/>
        <v>0</v>
      </c>
      <c r="U44" s="385">
        <f t="shared" si="4"/>
        <v>0</v>
      </c>
    </row>
    <row r="45" spans="1:21" s="9" customFormat="1" ht="15.75" x14ac:dyDescent="0.25">
      <c r="A45" s="120"/>
      <c r="B45" s="671" t="s">
        <v>1</v>
      </c>
      <c r="C45" s="671"/>
      <c r="D45" s="261"/>
      <c r="E45" s="261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385">
        <f t="shared" si="7"/>
        <v>0</v>
      </c>
      <c r="T45" s="385">
        <f t="shared" si="3"/>
        <v>0</v>
      </c>
      <c r="U45" s="385">
        <f t="shared" si="4"/>
        <v>0</v>
      </c>
    </row>
    <row r="46" spans="1:21" s="9" customFormat="1" ht="15.75" x14ac:dyDescent="0.25">
      <c r="A46" s="294">
        <v>15</v>
      </c>
      <c r="B46" s="679" t="s">
        <v>374</v>
      </c>
      <c r="C46" s="679"/>
      <c r="D46" s="299">
        <f>D47+D48</f>
        <v>0</v>
      </c>
      <c r="E46" s="299">
        <f t="shared" ref="E46:R46" si="20">E47+E48</f>
        <v>0</v>
      </c>
      <c r="F46" s="299">
        <f t="shared" si="20"/>
        <v>0</v>
      </c>
      <c r="G46" s="299">
        <f t="shared" si="20"/>
        <v>0</v>
      </c>
      <c r="H46" s="299">
        <f t="shared" si="20"/>
        <v>0</v>
      </c>
      <c r="I46" s="299">
        <f t="shared" si="20"/>
        <v>0</v>
      </c>
      <c r="J46" s="299">
        <f t="shared" si="20"/>
        <v>0</v>
      </c>
      <c r="K46" s="299">
        <f t="shared" si="20"/>
        <v>0</v>
      </c>
      <c r="L46" s="299">
        <f t="shared" si="20"/>
        <v>0</v>
      </c>
      <c r="M46" s="299">
        <f t="shared" si="20"/>
        <v>0</v>
      </c>
      <c r="N46" s="299">
        <f t="shared" si="20"/>
        <v>0</v>
      </c>
      <c r="O46" s="299">
        <f t="shared" si="20"/>
        <v>0</v>
      </c>
      <c r="P46" s="299">
        <f t="shared" si="20"/>
        <v>0</v>
      </c>
      <c r="Q46" s="299">
        <f t="shared" si="20"/>
        <v>0</v>
      </c>
      <c r="R46" s="299">
        <f t="shared" si="20"/>
        <v>0</v>
      </c>
      <c r="S46" s="295">
        <f t="shared" si="7"/>
        <v>0</v>
      </c>
      <c r="T46" s="295">
        <f t="shared" si="3"/>
        <v>0</v>
      </c>
      <c r="U46" s="295">
        <f t="shared" si="4"/>
        <v>0</v>
      </c>
    </row>
    <row r="47" spans="1:21" s="9" customFormat="1" ht="15.75" x14ac:dyDescent="0.25">
      <c r="A47" s="120"/>
      <c r="B47" s="671" t="s">
        <v>0</v>
      </c>
      <c r="C47" s="671"/>
      <c r="D47" s="261"/>
      <c r="E47" s="261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385">
        <f t="shared" si="7"/>
        <v>0</v>
      </c>
      <c r="T47" s="385">
        <f t="shared" si="3"/>
        <v>0</v>
      </c>
      <c r="U47" s="385">
        <f t="shared" si="4"/>
        <v>0</v>
      </c>
    </row>
    <row r="48" spans="1:21" s="9" customFormat="1" ht="15.75" x14ac:dyDescent="0.25">
      <c r="A48" s="120"/>
      <c r="B48" s="671" t="s">
        <v>1</v>
      </c>
      <c r="C48" s="671"/>
      <c r="D48" s="261"/>
      <c r="E48" s="261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385">
        <f t="shared" si="7"/>
        <v>0</v>
      </c>
      <c r="T48" s="385">
        <f t="shared" si="3"/>
        <v>0</v>
      </c>
      <c r="U48" s="385">
        <f t="shared" si="4"/>
        <v>0</v>
      </c>
    </row>
    <row r="49" spans="1:21" s="9" customFormat="1" ht="15.75" customHeight="1" x14ac:dyDescent="0.25">
      <c r="A49" s="294">
        <v>16</v>
      </c>
      <c r="B49" s="692" t="s">
        <v>375</v>
      </c>
      <c r="C49" s="692"/>
      <c r="D49" s="299">
        <f>D50+D51</f>
        <v>0</v>
      </c>
      <c r="E49" s="299">
        <f t="shared" ref="E49:R49" si="21">E50+E51</f>
        <v>0</v>
      </c>
      <c r="F49" s="299">
        <f t="shared" si="21"/>
        <v>0</v>
      </c>
      <c r="G49" s="299">
        <f t="shared" si="21"/>
        <v>0</v>
      </c>
      <c r="H49" s="299">
        <f t="shared" si="21"/>
        <v>0</v>
      </c>
      <c r="I49" s="299">
        <f t="shared" si="21"/>
        <v>0</v>
      </c>
      <c r="J49" s="299">
        <f t="shared" si="21"/>
        <v>0</v>
      </c>
      <c r="K49" s="299">
        <f t="shared" si="21"/>
        <v>0</v>
      </c>
      <c r="L49" s="299">
        <f t="shared" si="21"/>
        <v>0</v>
      </c>
      <c r="M49" s="299">
        <f t="shared" si="21"/>
        <v>0</v>
      </c>
      <c r="N49" s="299">
        <f t="shared" si="21"/>
        <v>0</v>
      </c>
      <c r="O49" s="299">
        <f t="shared" si="21"/>
        <v>0</v>
      </c>
      <c r="P49" s="299">
        <f t="shared" si="21"/>
        <v>0</v>
      </c>
      <c r="Q49" s="299">
        <f t="shared" si="21"/>
        <v>0</v>
      </c>
      <c r="R49" s="299">
        <f t="shared" si="21"/>
        <v>0</v>
      </c>
      <c r="S49" s="295">
        <f t="shared" si="7"/>
        <v>0</v>
      </c>
      <c r="T49" s="295">
        <f t="shared" si="3"/>
        <v>0</v>
      </c>
      <c r="U49" s="295">
        <f t="shared" si="4"/>
        <v>0</v>
      </c>
    </row>
    <row r="50" spans="1:21" s="9" customFormat="1" ht="15" customHeight="1" x14ac:dyDescent="0.25">
      <c r="A50" s="120"/>
      <c r="B50" s="671" t="s">
        <v>0</v>
      </c>
      <c r="C50" s="671"/>
      <c r="D50" s="261"/>
      <c r="E50" s="261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385">
        <f t="shared" si="7"/>
        <v>0</v>
      </c>
      <c r="T50" s="385">
        <f t="shared" si="3"/>
        <v>0</v>
      </c>
      <c r="U50" s="385">
        <f t="shared" si="4"/>
        <v>0</v>
      </c>
    </row>
    <row r="51" spans="1:21" s="269" customFormat="1" ht="15.75" x14ac:dyDescent="0.25">
      <c r="A51" s="120"/>
      <c r="B51" s="671" t="s">
        <v>1</v>
      </c>
      <c r="C51" s="671"/>
      <c r="D51" s="261"/>
      <c r="E51" s="261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385">
        <f t="shared" si="7"/>
        <v>0</v>
      </c>
      <c r="T51" s="385">
        <f t="shared" si="3"/>
        <v>0</v>
      </c>
      <c r="U51" s="385">
        <f t="shared" si="4"/>
        <v>0</v>
      </c>
    </row>
    <row r="52" spans="1:21" s="9" customFormat="1" ht="15.75" x14ac:dyDescent="0.25">
      <c r="A52" s="294">
        <v>17</v>
      </c>
      <c r="B52" s="684" t="s">
        <v>376</v>
      </c>
      <c r="C52" s="685"/>
      <c r="D52" s="387">
        <f>D53+D54</f>
        <v>0</v>
      </c>
      <c r="E52" s="387">
        <f t="shared" ref="E52:Q52" si="22">E53+E54</f>
        <v>0</v>
      </c>
      <c r="F52" s="387">
        <f t="shared" si="22"/>
        <v>0</v>
      </c>
      <c r="G52" s="387">
        <f t="shared" si="22"/>
        <v>0</v>
      </c>
      <c r="H52" s="387">
        <f t="shared" si="22"/>
        <v>0</v>
      </c>
      <c r="I52" s="387">
        <f t="shared" si="22"/>
        <v>0</v>
      </c>
      <c r="J52" s="387">
        <f t="shared" si="22"/>
        <v>0</v>
      </c>
      <c r="K52" s="387">
        <f t="shared" si="22"/>
        <v>0</v>
      </c>
      <c r="L52" s="387">
        <f t="shared" si="22"/>
        <v>0</v>
      </c>
      <c r="M52" s="387">
        <f t="shared" si="22"/>
        <v>0</v>
      </c>
      <c r="N52" s="387">
        <f t="shared" si="22"/>
        <v>0</v>
      </c>
      <c r="O52" s="387">
        <f t="shared" si="22"/>
        <v>0</v>
      </c>
      <c r="P52" s="387">
        <f t="shared" si="22"/>
        <v>0</v>
      </c>
      <c r="Q52" s="387">
        <f t="shared" si="22"/>
        <v>0</v>
      </c>
      <c r="R52" s="387">
        <f>R53+R54</f>
        <v>0</v>
      </c>
      <c r="S52" s="295">
        <f t="shared" si="7"/>
        <v>0</v>
      </c>
      <c r="T52" s="295">
        <f t="shared" si="3"/>
        <v>0</v>
      </c>
      <c r="U52" s="295">
        <f t="shared" si="4"/>
        <v>0</v>
      </c>
    </row>
    <row r="53" spans="1:21" s="9" customFormat="1" ht="15.75" x14ac:dyDescent="0.25">
      <c r="A53" s="297"/>
      <c r="B53" s="674" t="s">
        <v>0</v>
      </c>
      <c r="C53" s="675"/>
      <c r="D53" s="261"/>
      <c r="E53" s="261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385">
        <f t="shared" si="7"/>
        <v>0</v>
      </c>
      <c r="T53" s="385">
        <f t="shared" si="3"/>
        <v>0</v>
      </c>
      <c r="U53" s="385">
        <f t="shared" si="4"/>
        <v>0</v>
      </c>
    </row>
    <row r="54" spans="1:21" s="269" customFormat="1" ht="15.75" x14ac:dyDescent="0.25">
      <c r="A54" s="297"/>
      <c r="B54" s="674" t="s">
        <v>1</v>
      </c>
      <c r="C54" s="686"/>
      <c r="D54" s="261"/>
      <c r="E54" s="261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385">
        <f t="shared" si="7"/>
        <v>0</v>
      </c>
      <c r="T54" s="385">
        <f t="shared" si="3"/>
        <v>0</v>
      </c>
      <c r="U54" s="385">
        <f t="shared" si="4"/>
        <v>0</v>
      </c>
    </row>
    <row r="55" spans="1:21" s="9" customFormat="1" ht="31.5" customHeight="1" x14ac:dyDescent="0.25">
      <c r="A55" s="294">
        <v>18</v>
      </c>
      <c r="B55" s="684" t="s">
        <v>377</v>
      </c>
      <c r="C55" s="687"/>
      <c r="D55" s="299">
        <f>D56+D57</f>
        <v>0</v>
      </c>
      <c r="E55" s="299">
        <f>E56+E57</f>
        <v>0</v>
      </c>
      <c r="F55" s="299">
        <f t="shared" ref="F55:R55" si="23">F56+F57</f>
        <v>0</v>
      </c>
      <c r="G55" s="299">
        <f t="shared" si="23"/>
        <v>0</v>
      </c>
      <c r="H55" s="299">
        <f t="shared" si="23"/>
        <v>0</v>
      </c>
      <c r="I55" s="299">
        <f t="shared" si="23"/>
        <v>0</v>
      </c>
      <c r="J55" s="299">
        <f t="shared" si="23"/>
        <v>0</v>
      </c>
      <c r="K55" s="299">
        <f t="shared" si="23"/>
        <v>0</v>
      </c>
      <c r="L55" s="299">
        <f t="shared" si="23"/>
        <v>0</v>
      </c>
      <c r="M55" s="299">
        <f t="shared" si="23"/>
        <v>0</v>
      </c>
      <c r="N55" s="299">
        <f>N56+N57</f>
        <v>0</v>
      </c>
      <c r="O55" s="299">
        <f>O56+O57</f>
        <v>0</v>
      </c>
      <c r="P55" s="299">
        <f t="shared" si="23"/>
        <v>0</v>
      </c>
      <c r="Q55" s="299">
        <f t="shared" si="23"/>
        <v>0</v>
      </c>
      <c r="R55" s="299">
        <f t="shared" si="23"/>
        <v>0</v>
      </c>
      <c r="S55" s="295">
        <f t="shared" si="7"/>
        <v>0</v>
      </c>
      <c r="T55" s="295">
        <f t="shared" si="3"/>
        <v>0</v>
      </c>
      <c r="U55" s="295">
        <f t="shared" si="4"/>
        <v>0</v>
      </c>
    </row>
    <row r="56" spans="1:21" s="9" customFormat="1" ht="15.75" x14ac:dyDescent="0.25">
      <c r="A56" s="120"/>
      <c r="B56" s="674" t="s">
        <v>0</v>
      </c>
      <c r="C56" s="686"/>
      <c r="D56" s="261"/>
      <c r="E56" s="261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385">
        <f t="shared" si="7"/>
        <v>0</v>
      </c>
      <c r="T56" s="385">
        <f t="shared" si="3"/>
        <v>0</v>
      </c>
      <c r="U56" s="385">
        <f t="shared" si="4"/>
        <v>0</v>
      </c>
    </row>
    <row r="57" spans="1:21" s="269" customFormat="1" ht="15.75" x14ac:dyDescent="0.25">
      <c r="A57" s="120"/>
      <c r="B57" s="674" t="s">
        <v>1</v>
      </c>
      <c r="C57" s="686"/>
      <c r="D57" s="261"/>
      <c r="E57" s="261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385">
        <f t="shared" si="7"/>
        <v>0</v>
      </c>
      <c r="T57" s="385">
        <f t="shared" si="3"/>
        <v>0</v>
      </c>
      <c r="U57" s="385">
        <f t="shared" si="4"/>
        <v>0</v>
      </c>
    </row>
    <row r="58" spans="1:21" s="9" customFormat="1" ht="27" customHeight="1" x14ac:dyDescent="0.25">
      <c r="A58" s="294">
        <v>19</v>
      </c>
      <c r="B58" s="684" t="s">
        <v>378</v>
      </c>
      <c r="C58" s="687"/>
      <c r="D58" s="301">
        <f>D59+D60</f>
        <v>0</v>
      </c>
      <c r="E58" s="301">
        <f t="shared" ref="E58:R58" si="24">E59+E60</f>
        <v>0</v>
      </c>
      <c r="F58" s="301">
        <f t="shared" si="24"/>
        <v>0</v>
      </c>
      <c r="G58" s="301">
        <f t="shared" si="24"/>
        <v>0</v>
      </c>
      <c r="H58" s="301">
        <f t="shared" si="24"/>
        <v>0</v>
      </c>
      <c r="I58" s="301">
        <f t="shared" si="24"/>
        <v>0</v>
      </c>
      <c r="J58" s="301">
        <f t="shared" si="24"/>
        <v>0</v>
      </c>
      <c r="K58" s="301">
        <f t="shared" si="24"/>
        <v>0</v>
      </c>
      <c r="L58" s="301">
        <f t="shared" si="24"/>
        <v>0</v>
      </c>
      <c r="M58" s="301">
        <f t="shared" si="24"/>
        <v>0</v>
      </c>
      <c r="N58" s="301">
        <f t="shared" si="24"/>
        <v>0</v>
      </c>
      <c r="O58" s="301">
        <f t="shared" si="24"/>
        <v>0</v>
      </c>
      <c r="P58" s="301">
        <f t="shared" si="24"/>
        <v>0</v>
      </c>
      <c r="Q58" s="301">
        <f t="shared" si="24"/>
        <v>0</v>
      </c>
      <c r="R58" s="301">
        <f t="shared" si="24"/>
        <v>0</v>
      </c>
      <c r="S58" s="295">
        <f t="shared" si="7"/>
        <v>0</v>
      </c>
      <c r="T58" s="295">
        <f t="shared" si="3"/>
        <v>0</v>
      </c>
      <c r="U58" s="295">
        <f t="shared" si="4"/>
        <v>0</v>
      </c>
    </row>
    <row r="59" spans="1:21" s="9" customFormat="1" ht="15.75" x14ac:dyDescent="0.25">
      <c r="A59" s="120"/>
      <c r="B59" s="674" t="s">
        <v>0</v>
      </c>
      <c r="C59" s="686"/>
      <c r="D59" s="261">
        <v>0</v>
      </c>
      <c r="E59" s="261">
        <v>0</v>
      </c>
      <c r="F59" s="262">
        <v>0</v>
      </c>
      <c r="G59" s="262">
        <v>0</v>
      </c>
      <c r="H59" s="262">
        <v>0</v>
      </c>
      <c r="I59" s="262">
        <v>0</v>
      </c>
      <c r="J59" s="262"/>
      <c r="K59" s="262">
        <v>0</v>
      </c>
      <c r="L59" s="262">
        <v>0</v>
      </c>
      <c r="M59" s="262">
        <v>0</v>
      </c>
      <c r="N59" s="262">
        <v>0</v>
      </c>
      <c r="O59" s="262">
        <v>0</v>
      </c>
      <c r="P59" s="262">
        <v>0</v>
      </c>
      <c r="Q59" s="262">
        <v>0</v>
      </c>
      <c r="R59" s="262">
        <v>0</v>
      </c>
      <c r="S59" s="385">
        <f t="shared" si="7"/>
        <v>0</v>
      </c>
      <c r="T59" s="385">
        <f t="shared" si="3"/>
        <v>0</v>
      </c>
      <c r="U59" s="385">
        <f t="shared" si="4"/>
        <v>0</v>
      </c>
    </row>
    <row r="60" spans="1:21" ht="15.75" x14ac:dyDescent="0.25">
      <c r="A60" s="120"/>
      <c r="B60" s="674" t="s">
        <v>1</v>
      </c>
      <c r="C60" s="686"/>
      <c r="D60" s="261">
        <v>0</v>
      </c>
      <c r="E60" s="261">
        <v>0</v>
      </c>
      <c r="F60" s="262">
        <v>0</v>
      </c>
      <c r="G60" s="262">
        <v>0</v>
      </c>
      <c r="H60" s="262">
        <v>0</v>
      </c>
      <c r="I60" s="262">
        <v>0</v>
      </c>
      <c r="J60" s="262">
        <v>0</v>
      </c>
      <c r="K60" s="262">
        <v>0</v>
      </c>
      <c r="L60" s="262">
        <v>0</v>
      </c>
      <c r="M60" s="262">
        <v>0</v>
      </c>
      <c r="N60" s="262">
        <v>0</v>
      </c>
      <c r="O60" s="262">
        <v>0</v>
      </c>
      <c r="P60" s="262">
        <v>0</v>
      </c>
      <c r="Q60" s="262">
        <v>0</v>
      </c>
      <c r="R60" s="262">
        <v>0</v>
      </c>
      <c r="S60" s="385">
        <f t="shared" si="7"/>
        <v>0</v>
      </c>
      <c r="T60" s="385">
        <f t="shared" si="3"/>
        <v>0</v>
      </c>
      <c r="U60" s="385">
        <f t="shared" si="4"/>
        <v>0</v>
      </c>
    </row>
    <row r="61" spans="1:21" ht="15.75" x14ac:dyDescent="0.25">
      <c r="A61" s="294">
        <v>20</v>
      </c>
      <c r="B61" s="697" t="s">
        <v>379</v>
      </c>
      <c r="C61" s="698"/>
      <c r="D61" s="386">
        <f>D62+D63</f>
        <v>0</v>
      </c>
      <c r="E61" s="386">
        <f t="shared" ref="E61:R61" si="25">E62+E63</f>
        <v>0</v>
      </c>
      <c r="F61" s="386">
        <f t="shared" si="25"/>
        <v>0</v>
      </c>
      <c r="G61" s="386">
        <f t="shared" si="25"/>
        <v>0</v>
      </c>
      <c r="H61" s="386">
        <f>H62+H63</f>
        <v>0</v>
      </c>
      <c r="I61" s="386">
        <f t="shared" si="25"/>
        <v>0</v>
      </c>
      <c r="J61" s="386">
        <f t="shared" si="25"/>
        <v>0</v>
      </c>
      <c r="K61" s="386">
        <f t="shared" si="25"/>
        <v>0</v>
      </c>
      <c r="L61" s="386">
        <f t="shared" si="25"/>
        <v>0</v>
      </c>
      <c r="M61" s="386">
        <f t="shared" si="25"/>
        <v>0</v>
      </c>
      <c r="N61" s="386">
        <f t="shared" si="25"/>
        <v>0</v>
      </c>
      <c r="O61" s="386">
        <f t="shared" si="25"/>
        <v>0</v>
      </c>
      <c r="P61" s="386">
        <f t="shared" si="25"/>
        <v>0</v>
      </c>
      <c r="Q61" s="386">
        <f t="shared" si="25"/>
        <v>0</v>
      </c>
      <c r="R61" s="386">
        <f t="shared" si="25"/>
        <v>0</v>
      </c>
      <c r="S61" s="295">
        <f t="shared" si="7"/>
        <v>0</v>
      </c>
      <c r="T61" s="295">
        <f t="shared" si="3"/>
        <v>0</v>
      </c>
      <c r="U61" s="295">
        <f>F61+R61+I61+L61+O61</f>
        <v>0</v>
      </c>
    </row>
    <row r="62" spans="1:21" ht="15.75" x14ac:dyDescent="0.25">
      <c r="A62" s="120"/>
      <c r="B62" s="674" t="s">
        <v>0</v>
      </c>
      <c r="C62" s="686"/>
      <c r="D62" s="261">
        <v>0</v>
      </c>
      <c r="E62" s="261">
        <v>0</v>
      </c>
      <c r="F62" s="262">
        <v>0</v>
      </c>
      <c r="G62" s="262">
        <v>0</v>
      </c>
      <c r="H62" s="262">
        <v>0</v>
      </c>
      <c r="I62" s="262">
        <v>0</v>
      </c>
      <c r="J62" s="262">
        <v>0</v>
      </c>
      <c r="K62" s="262">
        <v>0</v>
      </c>
      <c r="L62" s="262">
        <v>0</v>
      </c>
      <c r="M62" s="262">
        <v>0</v>
      </c>
      <c r="N62" s="262">
        <v>0</v>
      </c>
      <c r="O62" s="262">
        <v>0</v>
      </c>
      <c r="P62" s="262">
        <v>0</v>
      </c>
      <c r="Q62" s="262">
        <v>0</v>
      </c>
      <c r="R62" s="262">
        <v>0</v>
      </c>
      <c r="S62" s="385">
        <f>D62+P62+G62+J62+M62</f>
        <v>0</v>
      </c>
      <c r="T62" s="385">
        <f t="shared" si="3"/>
        <v>0</v>
      </c>
      <c r="U62" s="385">
        <f t="shared" si="4"/>
        <v>0</v>
      </c>
    </row>
    <row r="63" spans="1:21" ht="15.75" x14ac:dyDescent="0.25">
      <c r="A63" s="120"/>
      <c r="B63" s="674" t="s">
        <v>1</v>
      </c>
      <c r="C63" s="686"/>
      <c r="D63" s="261">
        <v>0</v>
      </c>
      <c r="E63" s="261">
        <v>0</v>
      </c>
      <c r="F63" s="262">
        <v>0</v>
      </c>
      <c r="G63" s="262">
        <v>0</v>
      </c>
      <c r="H63" s="262">
        <v>0</v>
      </c>
      <c r="I63" s="262">
        <v>0</v>
      </c>
      <c r="J63" s="262">
        <v>0</v>
      </c>
      <c r="K63" s="262">
        <v>0</v>
      </c>
      <c r="L63" s="262">
        <v>0</v>
      </c>
      <c r="M63" s="262">
        <v>0</v>
      </c>
      <c r="N63" s="262">
        <v>0</v>
      </c>
      <c r="O63" s="262">
        <v>0</v>
      </c>
      <c r="P63" s="262">
        <v>0</v>
      </c>
      <c r="Q63" s="262">
        <v>0</v>
      </c>
      <c r="R63" s="262">
        <v>0</v>
      </c>
      <c r="S63" s="385">
        <f t="shared" si="7"/>
        <v>0</v>
      </c>
      <c r="T63" s="385">
        <f t="shared" si="3"/>
        <v>0</v>
      </c>
      <c r="U63" s="385">
        <f t="shared" si="4"/>
        <v>0</v>
      </c>
    </row>
    <row r="64" spans="1:21" ht="15.75" x14ac:dyDescent="0.25">
      <c r="A64" s="294">
        <v>21</v>
      </c>
      <c r="B64" s="714" t="s">
        <v>380</v>
      </c>
      <c r="C64" s="715"/>
      <c r="D64" s="386">
        <f>D65+D66</f>
        <v>0</v>
      </c>
      <c r="E64" s="386">
        <f>E65+E66</f>
        <v>0</v>
      </c>
      <c r="F64" s="386">
        <f t="shared" ref="F64:R64" si="26">F65+F66</f>
        <v>0</v>
      </c>
      <c r="G64" s="386">
        <f t="shared" si="26"/>
        <v>0</v>
      </c>
      <c r="H64" s="386">
        <f t="shared" si="26"/>
        <v>0</v>
      </c>
      <c r="I64" s="386">
        <f t="shared" si="26"/>
        <v>0</v>
      </c>
      <c r="J64" s="386">
        <f t="shared" si="26"/>
        <v>0</v>
      </c>
      <c r="K64" s="386">
        <f t="shared" si="26"/>
        <v>0</v>
      </c>
      <c r="L64" s="386">
        <f t="shared" si="26"/>
        <v>0</v>
      </c>
      <c r="M64" s="386">
        <f t="shared" si="26"/>
        <v>0</v>
      </c>
      <c r="N64" s="386">
        <f t="shared" si="26"/>
        <v>0</v>
      </c>
      <c r="O64" s="386">
        <f>O65+O66</f>
        <v>0</v>
      </c>
      <c r="P64" s="386">
        <f t="shared" si="26"/>
        <v>0</v>
      </c>
      <c r="Q64" s="386">
        <f t="shared" si="26"/>
        <v>0</v>
      </c>
      <c r="R64" s="386">
        <f t="shared" si="26"/>
        <v>0</v>
      </c>
      <c r="S64" s="295">
        <f t="shared" si="7"/>
        <v>0</v>
      </c>
      <c r="T64" s="295">
        <f t="shared" si="3"/>
        <v>0</v>
      </c>
      <c r="U64" s="295">
        <f t="shared" si="4"/>
        <v>0</v>
      </c>
    </row>
    <row r="65" spans="1:21" ht="14.25" customHeight="1" x14ac:dyDescent="0.25">
      <c r="A65" s="120"/>
      <c r="B65" s="674" t="s">
        <v>0</v>
      </c>
      <c r="C65" s="686"/>
      <c r="D65" s="261">
        <v>0</v>
      </c>
      <c r="E65" s="261">
        <v>0</v>
      </c>
      <c r="F65" s="262">
        <v>0</v>
      </c>
      <c r="G65" s="262">
        <v>0</v>
      </c>
      <c r="H65" s="262">
        <v>0</v>
      </c>
      <c r="I65" s="262">
        <v>0</v>
      </c>
      <c r="J65" s="262">
        <v>0</v>
      </c>
      <c r="K65" s="262">
        <v>0</v>
      </c>
      <c r="L65" s="262">
        <v>0</v>
      </c>
      <c r="M65" s="262">
        <v>0</v>
      </c>
      <c r="N65" s="262">
        <v>0</v>
      </c>
      <c r="O65" s="262">
        <v>0</v>
      </c>
      <c r="P65" s="262">
        <v>0</v>
      </c>
      <c r="Q65" s="262">
        <v>0</v>
      </c>
      <c r="R65" s="262">
        <v>0</v>
      </c>
      <c r="S65" s="385">
        <f t="shared" si="7"/>
        <v>0</v>
      </c>
      <c r="T65" s="385">
        <f t="shared" si="3"/>
        <v>0</v>
      </c>
      <c r="U65" s="385">
        <f t="shared" si="4"/>
        <v>0</v>
      </c>
    </row>
    <row r="66" spans="1:21" ht="14.25" customHeight="1" x14ac:dyDescent="0.25">
      <c r="A66" s="120"/>
      <c r="B66" s="674" t="s">
        <v>1</v>
      </c>
      <c r="C66" s="686"/>
      <c r="D66" s="261">
        <v>0</v>
      </c>
      <c r="E66" s="261">
        <v>0</v>
      </c>
      <c r="F66" s="262">
        <v>0</v>
      </c>
      <c r="G66" s="262">
        <v>0</v>
      </c>
      <c r="H66" s="262">
        <v>0</v>
      </c>
      <c r="I66" s="262">
        <v>0</v>
      </c>
      <c r="J66" s="262">
        <v>0</v>
      </c>
      <c r="K66" s="262">
        <v>0</v>
      </c>
      <c r="L66" s="262">
        <v>0</v>
      </c>
      <c r="M66" s="262">
        <v>0</v>
      </c>
      <c r="N66" s="262">
        <v>0</v>
      </c>
      <c r="O66" s="262">
        <v>0</v>
      </c>
      <c r="P66" s="262">
        <v>0</v>
      </c>
      <c r="Q66" s="262">
        <v>0</v>
      </c>
      <c r="R66" s="262">
        <v>0</v>
      </c>
      <c r="S66" s="385">
        <f t="shared" si="7"/>
        <v>0</v>
      </c>
      <c r="T66" s="385">
        <f t="shared" si="3"/>
        <v>0</v>
      </c>
      <c r="U66" s="385">
        <f t="shared" si="4"/>
        <v>0</v>
      </c>
    </row>
    <row r="67" spans="1:21" ht="15.75" x14ac:dyDescent="0.25">
      <c r="A67" s="294">
        <v>22</v>
      </c>
      <c r="B67" s="672" t="s">
        <v>381</v>
      </c>
      <c r="C67" s="716"/>
      <c r="D67" s="387">
        <f>D68+D69</f>
        <v>0</v>
      </c>
      <c r="E67" s="387">
        <f t="shared" ref="E67" si="27">E68+E69</f>
        <v>0</v>
      </c>
      <c r="F67" s="387">
        <f>F68+F69</f>
        <v>0</v>
      </c>
      <c r="G67" s="387">
        <f t="shared" ref="G67" si="28">G68+G69</f>
        <v>0</v>
      </c>
      <c r="H67" s="387">
        <f t="shared" ref="H67" si="29">H68+H69</f>
        <v>0</v>
      </c>
      <c r="I67" s="387">
        <f t="shared" ref="I67" si="30">I68+I69</f>
        <v>0</v>
      </c>
      <c r="J67" s="387">
        <f t="shared" ref="J67" si="31">J68+J69</f>
        <v>0</v>
      </c>
      <c r="K67" s="387">
        <f t="shared" ref="K67" si="32">K68+K69</f>
        <v>0</v>
      </c>
      <c r="L67" s="387">
        <f t="shared" ref="L67" si="33">L68+L69</f>
        <v>0</v>
      </c>
      <c r="M67" s="387">
        <f t="shared" ref="M67" si="34">M68+M69</f>
        <v>0</v>
      </c>
      <c r="N67" s="387">
        <f t="shared" ref="N67" si="35">N68+N69</f>
        <v>0</v>
      </c>
      <c r="O67" s="387">
        <f t="shared" ref="O67:R67" si="36">O68+O69</f>
        <v>0</v>
      </c>
      <c r="P67" s="387">
        <f t="shared" si="36"/>
        <v>0</v>
      </c>
      <c r="Q67" s="387">
        <f>Q68+Q69</f>
        <v>0</v>
      </c>
      <c r="R67" s="387">
        <f t="shared" si="36"/>
        <v>0</v>
      </c>
      <c r="S67" s="295">
        <f t="shared" si="7"/>
        <v>0</v>
      </c>
      <c r="T67" s="295">
        <f t="shared" si="3"/>
        <v>0</v>
      </c>
      <c r="U67" s="295">
        <f t="shared" si="4"/>
        <v>0</v>
      </c>
    </row>
    <row r="68" spans="1:21" ht="15.75" x14ac:dyDescent="0.25">
      <c r="A68" s="120"/>
      <c r="B68" s="674" t="s">
        <v>0</v>
      </c>
      <c r="C68" s="686"/>
      <c r="D68" s="261">
        <v>0</v>
      </c>
      <c r="E68" s="261">
        <v>0</v>
      </c>
      <c r="F68" s="262">
        <v>0</v>
      </c>
      <c r="G68" s="262">
        <v>0</v>
      </c>
      <c r="H68" s="262">
        <v>0</v>
      </c>
      <c r="I68" s="262">
        <v>0</v>
      </c>
      <c r="J68" s="262">
        <v>0</v>
      </c>
      <c r="K68" s="262">
        <v>0</v>
      </c>
      <c r="L68" s="262">
        <v>0</v>
      </c>
      <c r="M68" s="262">
        <v>0</v>
      </c>
      <c r="N68" s="262">
        <v>0</v>
      </c>
      <c r="O68" s="262">
        <v>0</v>
      </c>
      <c r="P68" s="262">
        <v>0</v>
      </c>
      <c r="Q68" s="262">
        <v>0</v>
      </c>
      <c r="R68" s="262">
        <v>0</v>
      </c>
      <c r="S68" s="385">
        <f t="shared" si="7"/>
        <v>0</v>
      </c>
      <c r="T68" s="385">
        <f t="shared" si="3"/>
        <v>0</v>
      </c>
      <c r="U68" s="385">
        <f t="shared" si="4"/>
        <v>0</v>
      </c>
    </row>
    <row r="69" spans="1:21" ht="15.75" x14ac:dyDescent="0.25">
      <c r="A69" s="120"/>
      <c r="B69" s="671" t="s">
        <v>1</v>
      </c>
      <c r="C69" s="671"/>
      <c r="D69" s="261">
        <v>0</v>
      </c>
      <c r="E69" s="261">
        <v>0</v>
      </c>
      <c r="F69" s="262">
        <v>0</v>
      </c>
      <c r="G69" s="262">
        <v>0</v>
      </c>
      <c r="H69" s="262">
        <v>0</v>
      </c>
      <c r="I69" s="262">
        <v>0</v>
      </c>
      <c r="J69" s="262">
        <v>0</v>
      </c>
      <c r="K69" s="262">
        <v>0</v>
      </c>
      <c r="L69" s="262">
        <v>0</v>
      </c>
      <c r="M69" s="262">
        <v>0</v>
      </c>
      <c r="N69" s="262">
        <v>0</v>
      </c>
      <c r="O69" s="262">
        <v>0</v>
      </c>
      <c r="P69" s="262">
        <v>0</v>
      </c>
      <c r="Q69" s="262">
        <v>0</v>
      </c>
      <c r="R69" s="262">
        <v>0</v>
      </c>
      <c r="S69" s="385">
        <f t="shared" ref="S69:S72" si="37">D69+P69+G69+J69+M69</f>
        <v>0</v>
      </c>
      <c r="T69" s="385">
        <f>E69+Q69+H69+K69+N69</f>
        <v>0</v>
      </c>
      <c r="U69" s="385">
        <f t="shared" ref="U69:U71" si="38">F69+R69+I69+L69+O69</f>
        <v>0</v>
      </c>
    </row>
    <row r="70" spans="1:21" ht="15.75" x14ac:dyDescent="0.25">
      <c r="A70" s="294">
        <v>23</v>
      </c>
      <c r="B70" s="684" t="s">
        <v>382</v>
      </c>
      <c r="C70" s="687"/>
      <c r="D70" s="387">
        <f>D71+D72</f>
        <v>0</v>
      </c>
      <c r="E70" s="387">
        <f t="shared" ref="E70:R70" si="39">E71+E72</f>
        <v>0</v>
      </c>
      <c r="F70" s="387">
        <f>F71+F72</f>
        <v>0</v>
      </c>
      <c r="G70" s="387">
        <f t="shared" ref="G70:N70" si="40">G71+G72</f>
        <v>0</v>
      </c>
      <c r="H70" s="387">
        <f t="shared" si="40"/>
        <v>0</v>
      </c>
      <c r="I70" s="387">
        <f t="shared" si="40"/>
        <v>0</v>
      </c>
      <c r="J70" s="387">
        <f t="shared" si="40"/>
        <v>2</v>
      </c>
      <c r="K70" s="387">
        <f t="shared" si="40"/>
        <v>22</v>
      </c>
      <c r="L70" s="387">
        <f>L71+L72</f>
        <v>0</v>
      </c>
      <c r="M70" s="387">
        <f t="shared" si="40"/>
        <v>0</v>
      </c>
      <c r="N70" s="387">
        <f t="shared" si="40"/>
        <v>0</v>
      </c>
      <c r="O70" s="387">
        <f>O71+O72</f>
        <v>0</v>
      </c>
      <c r="P70" s="387">
        <f>P71+P72</f>
        <v>0</v>
      </c>
      <c r="Q70" s="387">
        <f t="shared" si="39"/>
        <v>0</v>
      </c>
      <c r="R70" s="387">
        <f t="shared" si="39"/>
        <v>0</v>
      </c>
      <c r="S70" s="295">
        <f t="shared" si="37"/>
        <v>2</v>
      </c>
      <c r="T70" s="295">
        <f t="shared" ref="T70:T72" si="41">E70+Q70+H70+K70+N70</f>
        <v>22</v>
      </c>
      <c r="U70" s="295">
        <f t="shared" si="38"/>
        <v>0</v>
      </c>
    </row>
    <row r="71" spans="1:21" ht="15.75" x14ac:dyDescent="0.25">
      <c r="A71" s="120"/>
      <c r="B71" s="674" t="s">
        <v>0</v>
      </c>
      <c r="C71" s="686"/>
      <c r="D71" s="261">
        <v>0</v>
      </c>
      <c r="E71" s="261">
        <v>0</v>
      </c>
      <c r="F71" s="262">
        <v>0</v>
      </c>
      <c r="G71" s="262">
        <v>0</v>
      </c>
      <c r="H71" s="262">
        <v>0</v>
      </c>
      <c r="I71" s="262">
        <v>0</v>
      </c>
      <c r="J71" s="262">
        <v>2</v>
      </c>
      <c r="K71" s="262">
        <v>22</v>
      </c>
      <c r="L71" s="262">
        <v>0</v>
      </c>
      <c r="M71" s="262">
        <v>0</v>
      </c>
      <c r="N71" s="262">
        <v>0</v>
      </c>
      <c r="O71" s="262">
        <v>0</v>
      </c>
      <c r="P71" s="262">
        <v>0</v>
      </c>
      <c r="Q71" s="262">
        <v>0</v>
      </c>
      <c r="R71" s="262">
        <v>0</v>
      </c>
      <c r="S71" s="385">
        <f t="shared" si="37"/>
        <v>2</v>
      </c>
      <c r="T71" s="385">
        <f t="shared" si="41"/>
        <v>22</v>
      </c>
      <c r="U71" s="385">
        <f t="shared" si="38"/>
        <v>0</v>
      </c>
    </row>
    <row r="72" spans="1:21" ht="15.75" x14ac:dyDescent="0.25">
      <c r="A72" s="120"/>
      <c r="B72" s="671" t="s">
        <v>1</v>
      </c>
      <c r="C72" s="671"/>
      <c r="D72" s="261">
        <v>0</v>
      </c>
      <c r="E72" s="261">
        <v>0</v>
      </c>
      <c r="F72" s="262">
        <v>0</v>
      </c>
      <c r="G72" s="262">
        <v>0</v>
      </c>
      <c r="H72" s="262">
        <v>0</v>
      </c>
      <c r="I72" s="262">
        <v>0</v>
      </c>
      <c r="J72" s="262">
        <v>0</v>
      </c>
      <c r="K72" s="262">
        <v>0</v>
      </c>
      <c r="L72" s="262">
        <v>0</v>
      </c>
      <c r="M72" s="262">
        <v>0</v>
      </c>
      <c r="N72" s="262">
        <v>0</v>
      </c>
      <c r="O72" s="262">
        <v>0</v>
      </c>
      <c r="P72" s="262">
        <v>0</v>
      </c>
      <c r="Q72" s="262">
        <v>0</v>
      </c>
      <c r="R72" s="262">
        <v>0</v>
      </c>
      <c r="S72" s="385">
        <f t="shared" si="37"/>
        <v>0</v>
      </c>
      <c r="T72" s="385">
        <f t="shared" si="41"/>
        <v>0</v>
      </c>
      <c r="U72" s="385">
        <f>F72+R72+I72+L72+O72</f>
        <v>0</v>
      </c>
    </row>
    <row r="73" spans="1:21" x14ac:dyDescent="0.25">
      <c r="A73" s="678">
        <v>24</v>
      </c>
      <c r="B73" s="677" t="s">
        <v>16</v>
      </c>
      <c r="C73" s="677"/>
      <c r="D73" s="263">
        <f>D7+D13+D16+D22+D28+D34+D40+D46+D49+D52+D55+D58+D64+D70+D67+D61+D43+D37+D31+D25+D19+D10+D4</f>
        <v>0</v>
      </c>
      <c r="E73" s="263">
        <f>E7+E13+E16+E22+E28+E34+E40+E46+E49+E52+E55+E58+E64+E70+E67+E61+E43+E37+E31+E25+E19+E10+E4</f>
        <v>0</v>
      </c>
      <c r="F73" s="263">
        <f>F7+F13+F16+F22+F28+F34+F40+F46+F49+F52+F55+F58+F64+F70+F67+F61+F43+F37+F31+F25+F19+F10+F4</f>
        <v>0</v>
      </c>
      <c r="G73" s="263">
        <f>G7+G13+G16+G22+G28+G34+G40+G46+G49+G52+G55+G58+G64+G70+G67+G43+G61+G37+G31+G25+G19+G10+G4</f>
        <v>0</v>
      </c>
      <c r="H73" s="263">
        <f t="shared" ref="H73:R73" si="42">H7+H13+H16+H22+H28+H34+H40+H46+H49+H52+H55+H58+H64+H70+H67+H61+H43+H37+H31+H25+H19+H10+H4</f>
        <v>0</v>
      </c>
      <c r="I73" s="263">
        <f t="shared" si="42"/>
        <v>0</v>
      </c>
      <c r="J73" s="263">
        <f t="shared" si="42"/>
        <v>2</v>
      </c>
      <c r="K73" s="263">
        <f t="shared" si="42"/>
        <v>22</v>
      </c>
      <c r="L73" s="263">
        <f t="shared" si="42"/>
        <v>0</v>
      </c>
      <c r="M73" s="263">
        <f t="shared" si="42"/>
        <v>0</v>
      </c>
      <c r="N73" s="263">
        <f t="shared" si="42"/>
        <v>0</v>
      </c>
      <c r="O73" s="263">
        <f t="shared" si="42"/>
        <v>0</v>
      </c>
      <c r="P73" s="263">
        <f t="shared" si="42"/>
        <v>0</v>
      </c>
      <c r="Q73" s="263">
        <f t="shared" si="42"/>
        <v>0</v>
      </c>
      <c r="R73" s="263">
        <f t="shared" si="42"/>
        <v>0</v>
      </c>
      <c r="S73" s="263">
        <f>S7+S13+S16+S22+S28+S34+S40+S46+S49+S52+S55+S58+S64+S70+S4+S10+S19+S25+S31+S37+S43+S61+S67</f>
        <v>2</v>
      </c>
      <c r="T73" s="263">
        <f>T7+T13+T16+T22+T28+T34+T40+T46+T49+T52+T55+T58+T64+T70+T4+T10+T19+T25+T31+T37+T43+T61+T67</f>
        <v>22</v>
      </c>
      <c r="U73" s="263">
        <f>U7+U13+U16+U22+U28+U34+U40+U46+U49+U52+U55+U58+U64+U70+U4+U10+U19+U25+U31+U37+U43+U61+U67</f>
        <v>0</v>
      </c>
    </row>
    <row r="74" spans="1:21" x14ac:dyDescent="0.25">
      <c r="A74" s="678"/>
      <c r="B74" s="688" t="s">
        <v>0</v>
      </c>
      <c r="C74" s="688"/>
      <c r="D74" s="264">
        <f>D8+D14+D17+D23+D29+D35+D41+D47+D50+D53+D56+D59+D65+D71+D68+D62+D44+D38+D32+D26+D20+D11+D5</f>
        <v>0</v>
      </c>
      <c r="E74" s="264">
        <f>E8+E14+E17+E23+E29+E35+E41+E47+E50+E53+E56+E59+E65+E71+E68+E62+E44+E38+E32+E26+E20+E11+E5</f>
        <v>0</v>
      </c>
      <c r="F74" s="264">
        <f>F8+F14+F17+F23+F29+F35+F41+F47+F50+F53+F56+F59+F65+F71+F62+F44+F38+F32+F26+F11+F5+F68</f>
        <v>0</v>
      </c>
      <c r="G74" s="264">
        <f>G8+G14+G17+G23+G29+G35+G41+G47+G50+G53+G56+G59+G65+G71+G68+G62+G44+G38+G32+G26+G20+G11+G5</f>
        <v>0</v>
      </c>
      <c r="H74" s="264">
        <f t="shared" ref="H74:R74" si="43">H8+H14+H17+H23+H29+H35+H41+H47+H50+H53+H56+H59+H65+H71+H68+H62+H44+H38+H32+H26+H20+H11+H5</f>
        <v>0</v>
      </c>
      <c r="I74" s="264">
        <f t="shared" si="43"/>
        <v>0</v>
      </c>
      <c r="J74" s="264">
        <f t="shared" si="43"/>
        <v>2</v>
      </c>
      <c r="K74" s="264">
        <f t="shared" si="43"/>
        <v>22</v>
      </c>
      <c r="L74" s="264">
        <f t="shared" si="43"/>
        <v>0</v>
      </c>
      <c r="M74" s="264">
        <f t="shared" si="43"/>
        <v>0</v>
      </c>
      <c r="N74" s="264">
        <f t="shared" si="43"/>
        <v>0</v>
      </c>
      <c r="O74" s="264">
        <f t="shared" si="43"/>
        <v>0</v>
      </c>
      <c r="P74" s="264">
        <f t="shared" si="43"/>
        <v>0</v>
      </c>
      <c r="Q74" s="264">
        <f t="shared" si="43"/>
        <v>0</v>
      </c>
      <c r="R74" s="264">
        <f t="shared" si="43"/>
        <v>0</v>
      </c>
      <c r="S74" s="264">
        <f>S8+S14+S17+S23+S29+S35+S41+S47+S50+S53+S56+S59+S65+S71+S5+S11+S26+S20+S32+S38+S44+S62+S68</f>
        <v>2</v>
      </c>
      <c r="T74" s="264">
        <f>T8+T14+T17+T23+T29+T35+T41+T47+T50+T53+T56+T59+T65+T71+T5+T11+T20+T26+T32+T38+T44+T62+T68</f>
        <v>22</v>
      </c>
      <c r="U74" s="264">
        <f>U8+U14+U17+U23+U29+U35+U41+U47+U50+U53+U56+U59+U65+U71+U5+U11+U20+U26+U32+U38+U44+U62+U68</f>
        <v>0</v>
      </c>
    </row>
    <row r="75" spans="1:21" x14ac:dyDescent="0.25">
      <c r="A75" s="678"/>
      <c r="B75" s="688" t="s">
        <v>1</v>
      </c>
      <c r="C75" s="688"/>
      <c r="D75" s="264">
        <f>D9+D15+D18+D24+D30+D36+D42+D48+D51+D54+D57+D60+D66+D72+D69+D63+D45+D39+D33+D27+D21+D12+D6</f>
        <v>0</v>
      </c>
      <c r="E75" s="264">
        <f>E9+E15+E18+E24+E30+E36+E42+E48+E51+E54+E57+E60+E66+E72+E69+E63+E45+E39+E33+E27+E21+E12+E6</f>
        <v>0</v>
      </c>
      <c r="F75" s="264">
        <f>F9+F15+F18+F24+F30+F36+F42+F48+F51+F54+F57+F60+F66+F72+F63+F45+F39+F33+F27+F21+F12+F6+F69</f>
        <v>0</v>
      </c>
      <c r="G75" s="264">
        <f>G9+G15+G18+G24+G30+G36+G42+G48+G51+G54+G57+G60+G66+G72+G69+G63+G45+G39+G33+G27+G21+G12+G6</f>
        <v>0</v>
      </c>
      <c r="H75" s="264">
        <f t="shared" ref="H75:N75" si="44">H9+H15+H18+H24+H30+H36+H42+H48+H51+H54+H57+H60+H66+H72+H69+H63+H45+H39+H33+H27+H21+H12+H6</f>
        <v>0</v>
      </c>
      <c r="I75" s="264">
        <f t="shared" si="44"/>
        <v>0</v>
      </c>
      <c r="J75" s="264">
        <f t="shared" si="44"/>
        <v>0</v>
      </c>
      <c r="K75" s="264">
        <f t="shared" si="44"/>
        <v>0</v>
      </c>
      <c r="L75" s="264">
        <f t="shared" si="44"/>
        <v>0</v>
      </c>
      <c r="M75" s="264">
        <f t="shared" si="44"/>
        <v>0</v>
      </c>
      <c r="N75" s="264">
        <f t="shared" si="44"/>
        <v>0</v>
      </c>
      <c r="O75" s="264">
        <f>O9+O15+O18+O24+O30+O36+O42+O48+O51+O54+O57+O60+O66+O72+O63+O45+O39+O33+O27+O21+O12+O6+O69</f>
        <v>0</v>
      </c>
      <c r="P75" s="264">
        <f>P9+P15+P18+P24+P30+P36+P42+P48+P51+P54+P57+P60+P66+P72+P69+P63+P45+P39+P33+P27+P21+P12+P6</f>
        <v>0</v>
      </c>
      <c r="Q75" s="264">
        <f>Q9+Q15+Q18+Q24+Q30+Q36+Q42+Q48+Q51+Q54+Q57+Q60+Q66+Q72+Q69+Q63+Q45+Q39+Q33+Q27+Q21+Q12+Q6</f>
        <v>0</v>
      </c>
      <c r="R75" s="264">
        <f>R9+R15+R18+R24+R30+R36+R42+R48+R51+R54+R57+R60+R66+R72+R63+R69+R45+R39+R33+R27+R12+R6</f>
        <v>0</v>
      </c>
      <c r="S75" s="264">
        <f>S9+S15+S18+S24+S30+S36+S42+S48+S51+S54+S57+S60+S66+S72+S6+S12+S21+S27+S33+S39+S45+S63+S69</f>
        <v>0</v>
      </c>
      <c r="T75" s="264">
        <f>T9+T15+T18+T24+T30+T36+T42+T48+T51+T54+T57+T60+T66+T72+T6+T12+T21+T27+T33+T39+T45+T63+T69</f>
        <v>0</v>
      </c>
      <c r="U75" s="264">
        <f>U9+U15+U18+U24+U30+U36+U42+U48+U51+U54+U57+U60+U66+U72+U12+U6+U21+U27+U33+U39+U45+U63+U69</f>
        <v>0</v>
      </c>
    </row>
    <row r="76" spans="1:21" ht="15.75" x14ac:dyDescent="0.25">
      <c r="A76" s="700" t="s">
        <v>314</v>
      </c>
      <c r="B76" s="701"/>
      <c r="C76" s="702"/>
      <c r="D76" s="265">
        <f>'№1. Итоговое кол-во организаций'!F34</f>
        <v>0</v>
      </c>
      <c r="E76" s="265">
        <f>'№1. Итоговое кол-во организаций'!P34</f>
        <v>0</v>
      </c>
      <c r="F76" s="265"/>
      <c r="G76" s="265">
        <f>'№1. Итоговое кол-во организаций'!G34</f>
        <v>0</v>
      </c>
      <c r="H76" s="265">
        <f>'№1. Итоговое кол-во организаций'!Q34</f>
        <v>0</v>
      </c>
      <c r="I76" s="265"/>
      <c r="J76" s="265">
        <f>'№1. Итоговое кол-во организаций'!H34</f>
        <v>2</v>
      </c>
      <c r="K76" s="265">
        <f>'№1. Итоговое кол-во организаций'!R34</f>
        <v>22</v>
      </c>
      <c r="L76" s="265"/>
      <c r="M76" s="265">
        <f>'№1. Итоговое кол-во организаций'!I34</f>
        <v>0</v>
      </c>
      <c r="N76" s="265">
        <f>'№1. Итоговое кол-во организаций'!S34</f>
        <v>0</v>
      </c>
      <c r="O76" s="265"/>
      <c r="P76" s="274">
        <f>'№1. Итоговое кол-во организаций'!J34</f>
        <v>0</v>
      </c>
      <c r="Q76" s="274">
        <f>'№1. Итоговое кол-во организаций'!T34</f>
        <v>0</v>
      </c>
      <c r="R76" s="274"/>
      <c r="S76" s="277">
        <f>D76+G76+J76+M76+P76</f>
        <v>2</v>
      </c>
      <c r="T76" s="277">
        <f>E76+H76+K76+N76+Q76</f>
        <v>22</v>
      </c>
      <c r="U76" s="277"/>
    </row>
    <row r="77" spans="1:21" ht="30" x14ac:dyDescent="0.25">
      <c r="A77" s="271" t="s">
        <v>36</v>
      </c>
      <c r="B77" s="699" t="s">
        <v>175</v>
      </c>
      <c r="C77" s="699"/>
      <c r="D77" s="272" t="s">
        <v>26</v>
      </c>
      <c r="E77" s="272" t="s">
        <v>27</v>
      </c>
      <c r="F77" s="272" t="s">
        <v>163</v>
      </c>
      <c r="G77" s="260" t="s">
        <v>26</v>
      </c>
      <c r="H77" s="260" t="s">
        <v>27</v>
      </c>
      <c r="I77" s="260" t="s">
        <v>163</v>
      </c>
      <c r="J77" s="260" t="s">
        <v>26</v>
      </c>
      <c r="K77" s="260" t="s">
        <v>27</v>
      </c>
      <c r="L77" s="260" t="s">
        <v>163</v>
      </c>
      <c r="M77" s="260" t="s">
        <v>26</v>
      </c>
      <c r="N77" s="260" t="s">
        <v>27</v>
      </c>
      <c r="O77" s="260" t="s">
        <v>163</v>
      </c>
      <c r="P77" s="272" t="s">
        <v>26</v>
      </c>
      <c r="Q77" s="272" t="s">
        <v>27</v>
      </c>
      <c r="R77" s="272" t="s">
        <v>163</v>
      </c>
      <c r="S77" s="266" t="s">
        <v>26</v>
      </c>
      <c r="T77" s="266" t="s">
        <v>27</v>
      </c>
      <c r="U77" s="266" t="s">
        <v>163</v>
      </c>
    </row>
    <row r="78" spans="1:21" ht="15.75" x14ac:dyDescent="0.25">
      <c r="A78" s="267">
        <v>1</v>
      </c>
      <c r="B78" s="683" t="s">
        <v>174</v>
      </c>
      <c r="C78" s="683"/>
      <c r="D78" s="268">
        <f>SUM(D79:D80)</f>
        <v>0</v>
      </c>
      <c r="E78" s="268">
        <f t="shared" ref="E78:R78" si="45">SUM(E79:E80)</f>
        <v>0</v>
      </c>
      <c r="F78" s="268">
        <f t="shared" si="45"/>
        <v>0</v>
      </c>
      <c r="G78" s="268">
        <f t="shared" si="45"/>
        <v>0</v>
      </c>
      <c r="H78" s="268">
        <f t="shared" si="45"/>
        <v>0</v>
      </c>
      <c r="I78" s="268">
        <f t="shared" si="45"/>
        <v>0</v>
      </c>
      <c r="J78" s="268">
        <f t="shared" si="45"/>
        <v>0</v>
      </c>
      <c r="K78" s="268">
        <f t="shared" si="45"/>
        <v>0</v>
      </c>
      <c r="L78" s="268">
        <f t="shared" si="45"/>
        <v>0</v>
      </c>
      <c r="M78" s="268">
        <f t="shared" si="45"/>
        <v>0</v>
      </c>
      <c r="N78" s="268">
        <f t="shared" si="45"/>
        <v>0</v>
      </c>
      <c r="O78" s="268">
        <f t="shared" si="45"/>
        <v>0</v>
      </c>
      <c r="P78" s="268">
        <f t="shared" si="45"/>
        <v>0</v>
      </c>
      <c r="Q78" s="268">
        <f t="shared" si="45"/>
        <v>0</v>
      </c>
      <c r="R78" s="268">
        <f t="shared" si="45"/>
        <v>0</v>
      </c>
      <c r="S78" s="273">
        <f>D78+P78+G78+J78+M78</f>
        <v>0</v>
      </c>
      <c r="T78" s="273">
        <f>E78+Q78+H78+K78+N78</f>
        <v>0</v>
      </c>
      <c r="U78" s="273">
        <f>F78+R78+I78+L78+O78</f>
        <v>0</v>
      </c>
    </row>
    <row r="79" spans="1:21" ht="15.75" x14ac:dyDescent="0.25">
      <c r="A79" s="223"/>
      <c r="B79" s="671" t="s">
        <v>0</v>
      </c>
      <c r="C79" s="671"/>
      <c r="D79" s="261">
        <v>0</v>
      </c>
      <c r="E79" s="261">
        <v>0</v>
      </c>
      <c r="F79" s="262">
        <v>0</v>
      </c>
      <c r="G79" s="262">
        <v>0</v>
      </c>
      <c r="H79" s="262">
        <v>0</v>
      </c>
      <c r="I79" s="262">
        <v>0</v>
      </c>
      <c r="J79" s="262">
        <v>0</v>
      </c>
      <c r="K79" s="262">
        <v>0</v>
      </c>
      <c r="L79" s="262">
        <v>0</v>
      </c>
      <c r="M79" s="262">
        <v>0</v>
      </c>
      <c r="N79" s="262">
        <v>0</v>
      </c>
      <c r="O79" s="262">
        <v>0</v>
      </c>
      <c r="P79" s="262">
        <v>0</v>
      </c>
      <c r="Q79" s="262">
        <v>0</v>
      </c>
      <c r="R79" s="262">
        <v>0</v>
      </c>
      <c r="S79" s="385">
        <f t="shared" ref="S79:S86" si="46">D79+P79+G79+J79+M79</f>
        <v>0</v>
      </c>
      <c r="T79" s="385">
        <f t="shared" ref="T79:T85" si="47">E79+Q79+H79+K79+N79</f>
        <v>0</v>
      </c>
      <c r="U79" s="385">
        <f t="shared" ref="U79:U85" si="48">F79+R79+I79+L79+O79</f>
        <v>0</v>
      </c>
    </row>
    <row r="80" spans="1:21" ht="15.75" x14ac:dyDescent="0.25">
      <c r="A80" s="223"/>
      <c r="B80" s="671" t="s">
        <v>1</v>
      </c>
      <c r="C80" s="671"/>
      <c r="D80" s="261">
        <v>0</v>
      </c>
      <c r="E80" s="261">
        <v>0</v>
      </c>
      <c r="F80" s="262">
        <v>0</v>
      </c>
      <c r="G80" s="262">
        <v>0</v>
      </c>
      <c r="H80" s="262">
        <v>0</v>
      </c>
      <c r="I80" s="262">
        <v>0</v>
      </c>
      <c r="J80" s="262">
        <v>0</v>
      </c>
      <c r="K80" s="262">
        <v>0</v>
      </c>
      <c r="L80" s="262">
        <v>0</v>
      </c>
      <c r="M80" s="262">
        <v>0</v>
      </c>
      <c r="N80" s="262">
        <v>0</v>
      </c>
      <c r="O80" s="262">
        <v>0</v>
      </c>
      <c r="P80" s="262">
        <v>0</v>
      </c>
      <c r="Q80" s="262">
        <v>0</v>
      </c>
      <c r="R80" s="262">
        <v>0</v>
      </c>
      <c r="S80" s="385">
        <f t="shared" si="46"/>
        <v>0</v>
      </c>
      <c r="T80" s="385">
        <f t="shared" si="47"/>
        <v>0</v>
      </c>
      <c r="U80" s="385">
        <f t="shared" si="48"/>
        <v>0</v>
      </c>
    </row>
    <row r="81" spans="1:21" ht="15.75" x14ac:dyDescent="0.25">
      <c r="A81" s="267">
        <v>2</v>
      </c>
      <c r="B81" s="683" t="s">
        <v>42</v>
      </c>
      <c r="C81" s="683"/>
      <c r="D81" s="268">
        <f>SUM(D82:D83)</f>
        <v>0</v>
      </c>
      <c r="E81" s="268">
        <f t="shared" ref="E81:R81" si="49">SUM(E82:E83)</f>
        <v>0</v>
      </c>
      <c r="F81" s="268">
        <f t="shared" si="49"/>
        <v>0</v>
      </c>
      <c r="G81" s="268">
        <f t="shared" si="49"/>
        <v>0</v>
      </c>
      <c r="H81" s="268">
        <f>SUM(H82:H83)</f>
        <v>0</v>
      </c>
      <c r="I81" s="268">
        <f t="shared" si="49"/>
        <v>0</v>
      </c>
      <c r="J81" s="268">
        <f t="shared" si="49"/>
        <v>0</v>
      </c>
      <c r="K81" s="268">
        <f t="shared" si="49"/>
        <v>0</v>
      </c>
      <c r="L81" s="268">
        <f t="shared" si="49"/>
        <v>0</v>
      </c>
      <c r="M81" s="268">
        <f t="shared" si="49"/>
        <v>0</v>
      </c>
      <c r="N81" s="268">
        <f t="shared" si="49"/>
        <v>0</v>
      </c>
      <c r="O81" s="268">
        <f t="shared" si="49"/>
        <v>0</v>
      </c>
      <c r="P81" s="268">
        <f t="shared" si="49"/>
        <v>0</v>
      </c>
      <c r="Q81" s="268">
        <f t="shared" si="49"/>
        <v>0</v>
      </c>
      <c r="R81" s="268">
        <f t="shared" si="49"/>
        <v>0</v>
      </c>
      <c r="S81" s="273">
        <f t="shared" si="46"/>
        <v>0</v>
      </c>
      <c r="T81" s="273">
        <f t="shared" si="47"/>
        <v>0</v>
      </c>
      <c r="U81" s="273">
        <f t="shared" si="48"/>
        <v>0</v>
      </c>
    </row>
    <row r="82" spans="1:21" ht="15" customHeight="1" x14ac:dyDescent="0.25">
      <c r="A82" s="223"/>
      <c r="B82" s="671" t="s">
        <v>0</v>
      </c>
      <c r="C82" s="671"/>
      <c r="D82" s="261">
        <v>0</v>
      </c>
      <c r="E82" s="261">
        <v>0</v>
      </c>
      <c r="F82" s="262">
        <v>0</v>
      </c>
      <c r="G82" s="262">
        <v>0</v>
      </c>
      <c r="H82" s="262">
        <v>0</v>
      </c>
      <c r="I82" s="262">
        <v>0</v>
      </c>
      <c r="J82" s="262">
        <v>0</v>
      </c>
      <c r="K82" s="262">
        <v>0</v>
      </c>
      <c r="L82" s="262">
        <v>0</v>
      </c>
      <c r="M82" s="262">
        <v>0</v>
      </c>
      <c r="N82" s="262">
        <v>0</v>
      </c>
      <c r="O82" s="262">
        <v>0</v>
      </c>
      <c r="P82" s="262">
        <v>0</v>
      </c>
      <c r="Q82" s="262">
        <v>0</v>
      </c>
      <c r="R82" s="262">
        <v>0</v>
      </c>
      <c r="S82" s="385">
        <f>D82+P82+G82+J82+M82</f>
        <v>0</v>
      </c>
      <c r="T82" s="385">
        <f t="shared" si="47"/>
        <v>0</v>
      </c>
      <c r="U82" s="385">
        <f t="shared" si="48"/>
        <v>0</v>
      </c>
    </row>
    <row r="83" spans="1:21" ht="15.75" x14ac:dyDescent="0.25">
      <c r="A83" s="223"/>
      <c r="B83" s="671" t="s">
        <v>1</v>
      </c>
      <c r="C83" s="671"/>
      <c r="D83" s="261">
        <v>0</v>
      </c>
      <c r="E83" s="261">
        <v>0</v>
      </c>
      <c r="F83" s="262">
        <v>0</v>
      </c>
      <c r="G83" s="262">
        <v>0</v>
      </c>
      <c r="H83" s="262">
        <v>0</v>
      </c>
      <c r="I83" s="262">
        <v>0</v>
      </c>
      <c r="J83" s="262">
        <v>0</v>
      </c>
      <c r="K83" s="262">
        <v>0</v>
      </c>
      <c r="L83" s="262">
        <v>0</v>
      </c>
      <c r="M83" s="262">
        <v>0</v>
      </c>
      <c r="N83" s="262">
        <v>0</v>
      </c>
      <c r="O83" s="262">
        <v>0</v>
      </c>
      <c r="P83" s="262">
        <v>0</v>
      </c>
      <c r="Q83" s="262">
        <v>0</v>
      </c>
      <c r="R83" s="262">
        <v>0</v>
      </c>
      <c r="S83" s="385">
        <f t="shared" si="46"/>
        <v>0</v>
      </c>
      <c r="T83" s="385">
        <f t="shared" si="47"/>
        <v>0</v>
      </c>
      <c r="U83" s="385">
        <f t="shared" si="48"/>
        <v>0</v>
      </c>
    </row>
    <row r="84" spans="1:21" ht="15" customHeight="1" x14ac:dyDescent="0.25">
      <c r="A84" s="267">
        <v>3</v>
      </c>
      <c r="B84" s="275" t="s">
        <v>176</v>
      </c>
      <c r="C84" s="275"/>
      <c r="D84" s="270">
        <f>D85+D86</f>
        <v>0</v>
      </c>
      <c r="E84" s="270">
        <f t="shared" ref="E84:R84" si="50">E85+E86</f>
        <v>0</v>
      </c>
      <c r="F84" s="270">
        <f t="shared" si="50"/>
        <v>0</v>
      </c>
      <c r="G84" s="270">
        <f>G85+G86</f>
        <v>0</v>
      </c>
      <c r="H84" s="270">
        <f t="shared" si="50"/>
        <v>0</v>
      </c>
      <c r="I84" s="270">
        <f t="shared" si="50"/>
        <v>0</v>
      </c>
      <c r="J84" s="270">
        <f t="shared" si="50"/>
        <v>0</v>
      </c>
      <c r="K84" s="270">
        <f t="shared" si="50"/>
        <v>0</v>
      </c>
      <c r="L84" s="270">
        <f t="shared" si="50"/>
        <v>0</v>
      </c>
      <c r="M84" s="270">
        <f t="shared" si="50"/>
        <v>0</v>
      </c>
      <c r="N84" s="270">
        <f t="shared" si="50"/>
        <v>0</v>
      </c>
      <c r="O84" s="270">
        <f t="shared" si="50"/>
        <v>0</v>
      </c>
      <c r="P84" s="270">
        <f t="shared" si="50"/>
        <v>0</v>
      </c>
      <c r="Q84" s="270">
        <f t="shared" si="50"/>
        <v>0</v>
      </c>
      <c r="R84" s="270">
        <f t="shared" si="50"/>
        <v>0</v>
      </c>
      <c r="S84" s="273">
        <f t="shared" si="46"/>
        <v>0</v>
      </c>
      <c r="T84" s="273">
        <f t="shared" si="47"/>
        <v>0</v>
      </c>
      <c r="U84" s="273">
        <f t="shared" si="48"/>
        <v>0</v>
      </c>
    </row>
    <row r="85" spans="1:21" ht="15.75" x14ac:dyDescent="0.25">
      <c r="A85" s="120"/>
      <c r="B85" s="671" t="s">
        <v>0</v>
      </c>
      <c r="C85" s="671"/>
      <c r="D85" s="261">
        <v>0</v>
      </c>
      <c r="E85" s="261">
        <v>0</v>
      </c>
      <c r="F85" s="262">
        <v>0</v>
      </c>
      <c r="G85" s="262">
        <v>0</v>
      </c>
      <c r="H85" s="262">
        <v>0</v>
      </c>
      <c r="I85" s="262">
        <v>0</v>
      </c>
      <c r="J85" s="262">
        <v>0</v>
      </c>
      <c r="K85" s="262">
        <v>0</v>
      </c>
      <c r="L85" s="262">
        <v>0</v>
      </c>
      <c r="M85" s="262">
        <v>0</v>
      </c>
      <c r="N85" s="262">
        <v>0</v>
      </c>
      <c r="O85" s="262">
        <v>0</v>
      </c>
      <c r="P85" s="262">
        <v>0</v>
      </c>
      <c r="Q85" s="262">
        <v>0</v>
      </c>
      <c r="R85" s="262">
        <v>0</v>
      </c>
      <c r="S85" s="385">
        <f>D85+P85+G85+J85+M85</f>
        <v>0</v>
      </c>
      <c r="T85" s="385">
        <f t="shared" si="47"/>
        <v>0</v>
      </c>
      <c r="U85" s="385">
        <f t="shared" si="48"/>
        <v>0</v>
      </c>
    </row>
    <row r="86" spans="1:21" ht="15.75" x14ac:dyDescent="0.25">
      <c r="A86" s="120"/>
      <c r="B86" s="671" t="s">
        <v>1</v>
      </c>
      <c r="C86" s="671"/>
      <c r="D86" s="261">
        <v>0</v>
      </c>
      <c r="E86" s="261">
        <v>0</v>
      </c>
      <c r="F86" s="262">
        <v>0</v>
      </c>
      <c r="G86" s="262">
        <v>0</v>
      </c>
      <c r="H86" s="262">
        <v>0</v>
      </c>
      <c r="I86" s="262">
        <v>0</v>
      </c>
      <c r="J86" s="262">
        <v>0</v>
      </c>
      <c r="K86" s="262">
        <v>0</v>
      </c>
      <c r="L86" s="262">
        <v>0</v>
      </c>
      <c r="M86" s="262">
        <v>0</v>
      </c>
      <c r="N86" s="262">
        <v>0</v>
      </c>
      <c r="O86" s="262">
        <v>0</v>
      </c>
      <c r="P86" s="262">
        <v>0</v>
      </c>
      <c r="Q86" s="262">
        <v>0</v>
      </c>
      <c r="R86" s="262">
        <v>0</v>
      </c>
      <c r="S86" s="385">
        <f t="shared" si="46"/>
        <v>0</v>
      </c>
      <c r="T86" s="385">
        <f>E86+Q86+H86+K86+N86</f>
        <v>0</v>
      </c>
      <c r="U86" s="385">
        <f>F86+R86+I86+L86+O86</f>
        <v>0</v>
      </c>
    </row>
    <row r="87" spans="1:21" ht="15.75" x14ac:dyDescent="0.25">
      <c r="A87" s="678">
        <v>4</v>
      </c>
      <c r="B87" s="677" t="s">
        <v>16</v>
      </c>
      <c r="C87" s="677"/>
      <c r="D87" s="263">
        <f>D84+D81+D78</f>
        <v>0</v>
      </c>
      <c r="E87" s="263">
        <f>E84+E81+E78</f>
        <v>0</v>
      </c>
      <c r="F87" s="263">
        <f t="shared" ref="F87:R87" si="51">F84+F81+F78</f>
        <v>0</v>
      </c>
      <c r="G87" s="263">
        <f>G84+G81+G78</f>
        <v>0</v>
      </c>
      <c r="H87" s="263">
        <f>H84+H81+H78</f>
        <v>0</v>
      </c>
      <c r="I87" s="263">
        <f>I84+I81+I78</f>
        <v>0</v>
      </c>
      <c r="J87" s="263">
        <f t="shared" si="51"/>
        <v>0</v>
      </c>
      <c r="K87" s="263">
        <f t="shared" si="51"/>
        <v>0</v>
      </c>
      <c r="L87" s="263">
        <f>L84+L81+L78</f>
        <v>0</v>
      </c>
      <c r="M87" s="263">
        <f t="shared" si="51"/>
        <v>0</v>
      </c>
      <c r="N87" s="263">
        <f t="shared" si="51"/>
        <v>0</v>
      </c>
      <c r="O87" s="263">
        <f>O84+O81+O78</f>
        <v>0</v>
      </c>
      <c r="P87" s="263">
        <f t="shared" si="51"/>
        <v>0</v>
      </c>
      <c r="Q87" s="263">
        <f t="shared" si="51"/>
        <v>0</v>
      </c>
      <c r="R87" s="263">
        <f t="shared" si="51"/>
        <v>0</v>
      </c>
      <c r="S87" s="276">
        <f>D87+G87+J87+M87+P87</f>
        <v>0</v>
      </c>
      <c r="T87" s="276">
        <f>E87+H87+K87+N87+Q87</f>
        <v>0</v>
      </c>
      <c r="U87" s="276">
        <f>F87+I87+L87+O87+R87</f>
        <v>0</v>
      </c>
    </row>
    <row r="88" spans="1:21" ht="15.75" x14ac:dyDescent="0.25">
      <c r="A88" s="678"/>
      <c r="B88" s="688" t="s">
        <v>0</v>
      </c>
      <c r="C88" s="688"/>
      <c r="D88" s="264">
        <f>D85+D82+D79</f>
        <v>0</v>
      </c>
      <c r="E88" s="264">
        <f>E85+E82+E79</f>
        <v>0</v>
      </c>
      <c r="F88" s="264">
        <f t="shared" ref="F88:P88" si="52">F85+F82+F79</f>
        <v>0</v>
      </c>
      <c r="G88" s="264">
        <f t="shared" si="52"/>
        <v>0</v>
      </c>
      <c r="H88" s="264">
        <f t="shared" si="52"/>
        <v>0</v>
      </c>
      <c r="I88" s="264">
        <f t="shared" si="52"/>
        <v>0</v>
      </c>
      <c r="J88" s="264">
        <f t="shared" si="52"/>
        <v>0</v>
      </c>
      <c r="K88" s="264">
        <f>K85+K82+K79</f>
        <v>0</v>
      </c>
      <c r="L88" s="264">
        <f t="shared" si="52"/>
        <v>0</v>
      </c>
      <c r="M88" s="264">
        <f t="shared" si="52"/>
        <v>0</v>
      </c>
      <c r="N88" s="264">
        <f t="shared" si="52"/>
        <v>0</v>
      </c>
      <c r="O88" s="264">
        <f>O85+O82+O79</f>
        <v>0</v>
      </c>
      <c r="P88" s="264">
        <f t="shared" si="52"/>
        <v>0</v>
      </c>
      <c r="Q88" s="264">
        <f>Q85+Q82+Q79</f>
        <v>0</v>
      </c>
      <c r="R88" s="264">
        <f>R85+R82+R79</f>
        <v>0</v>
      </c>
      <c r="S88" s="276">
        <f>D88+G88+J88+M88+P88</f>
        <v>0</v>
      </c>
      <c r="T88" s="276">
        <f t="shared" ref="T88:T89" si="53">E88+H88+K88+N88+Q88</f>
        <v>0</v>
      </c>
      <c r="U88" s="276">
        <f t="shared" ref="U88:U89" si="54">F88+I88+L88+O88+R88</f>
        <v>0</v>
      </c>
    </row>
    <row r="89" spans="1:21" ht="15.75" x14ac:dyDescent="0.25">
      <c r="A89" s="678"/>
      <c r="B89" s="688" t="s">
        <v>1</v>
      </c>
      <c r="C89" s="688"/>
      <c r="D89" s="264">
        <f>D86+D83+D80</f>
        <v>0</v>
      </c>
      <c r="E89" s="264">
        <f t="shared" ref="E89:Q89" si="55">E86+E83+E80</f>
        <v>0</v>
      </c>
      <c r="F89" s="264">
        <f t="shared" si="55"/>
        <v>0</v>
      </c>
      <c r="G89" s="264">
        <f t="shared" si="55"/>
        <v>0</v>
      </c>
      <c r="H89" s="264">
        <f t="shared" si="55"/>
        <v>0</v>
      </c>
      <c r="I89" s="264">
        <f t="shared" si="55"/>
        <v>0</v>
      </c>
      <c r="J89" s="264">
        <f>J86+J83+J80</f>
        <v>0</v>
      </c>
      <c r="K89" s="264">
        <f t="shared" si="55"/>
        <v>0</v>
      </c>
      <c r="L89" s="264">
        <f t="shared" si="55"/>
        <v>0</v>
      </c>
      <c r="M89" s="264">
        <f t="shared" si="55"/>
        <v>0</v>
      </c>
      <c r="N89" s="264">
        <f t="shared" si="55"/>
        <v>0</v>
      </c>
      <c r="O89" s="264">
        <f t="shared" si="55"/>
        <v>0</v>
      </c>
      <c r="P89" s="264">
        <f t="shared" si="55"/>
        <v>0</v>
      </c>
      <c r="Q89" s="264">
        <f t="shared" si="55"/>
        <v>0</v>
      </c>
      <c r="R89" s="264">
        <f>R86+R83+R80</f>
        <v>0</v>
      </c>
      <c r="S89" s="276">
        <f>D89+G89+J89+M89+P89</f>
        <v>0</v>
      </c>
      <c r="T89" s="276">
        <f t="shared" si="53"/>
        <v>0</v>
      </c>
      <c r="U89" s="276">
        <f t="shared" si="54"/>
        <v>0</v>
      </c>
    </row>
    <row r="90" spans="1:21" ht="15.75" x14ac:dyDescent="0.25">
      <c r="A90" s="700" t="s">
        <v>314</v>
      </c>
      <c r="B90" s="701"/>
      <c r="C90" s="702"/>
      <c r="D90" s="188">
        <f>'№1. Итоговое кол-во организаций'!F37</f>
        <v>0</v>
      </c>
      <c r="E90" s="188">
        <f>'№1. Итоговое кол-во организаций'!P37</f>
        <v>0</v>
      </c>
      <c r="F90" s="188"/>
      <c r="G90" s="188">
        <f>'№1. Итоговое кол-во организаций'!G37</f>
        <v>0</v>
      </c>
      <c r="H90" s="188">
        <f>'№1. Итоговое кол-во организаций'!Q37</f>
        <v>0</v>
      </c>
      <c r="I90" s="188"/>
      <c r="J90" s="188">
        <f>'№1. Итоговое кол-во организаций'!H37</f>
        <v>0</v>
      </c>
      <c r="K90" s="188">
        <f>'№1. Итоговое кол-во организаций'!R37</f>
        <v>0</v>
      </c>
      <c r="L90" s="188"/>
      <c r="M90" s="188">
        <f>'№1. Итоговое кол-во организаций'!I37</f>
        <v>0</v>
      </c>
      <c r="N90" s="188">
        <f>'№1. Итоговое кол-во организаций'!S37</f>
        <v>0</v>
      </c>
      <c r="O90" s="188"/>
      <c r="P90" s="188">
        <f>'№1. Итоговое кол-во организаций'!K37</f>
        <v>0</v>
      </c>
      <c r="Q90" s="188">
        <f>'№1. Итоговое кол-во организаций'!T37</f>
        <v>0</v>
      </c>
      <c r="R90" s="188"/>
      <c r="S90" s="277">
        <f>D90+P90+G90+J90+M90</f>
        <v>0</v>
      </c>
      <c r="T90" s="277">
        <f>E90+Q90+H90+K90+N90</f>
        <v>0</v>
      </c>
      <c r="U90" s="277"/>
    </row>
    <row r="91" spans="1:21" x14ac:dyDescent="0.25">
      <c r="A91" s="711" t="s">
        <v>326</v>
      </c>
      <c r="B91" s="712"/>
      <c r="C91" s="712"/>
      <c r="D91" s="712"/>
      <c r="E91" s="712"/>
      <c r="F91" s="712"/>
      <c r="G91" s="712"/>
      <c r="H91" s="712"/>
      <c r="I91" s="712"/>
      <c r="J91" s="712"/>
      <c r="K91" s="712"/>
      <c r="L91" s="712"/>
      <c r="M91" s="712"/>
      <c r="N91" s="712"/>
      <c r="O91" s="712"/>
      <c r="P91" s="712"/>
      <c r="Q91" s="712"/>
      <c r="R91" s="712"/>
      <c r="S91" s="712"/>
      <c r="T91" s="712"/>
      <c r="U91" s="712"/>
    </row>
    <row r="92" spans="1:21" ht="26.25" customHeight="1" x14ac:dyDescent="0.25">
      <c r="A92" s="713"/>
      <c r="B92" s="713"/>
      <c r="C92" s="713"/>
      <c r="D92" s="713"/>
      <c r="E92" s="713"/>
      <c r="F92" s="713"/>
      <c r="G92" s="713"/>
      <c r="H92" s="713"/>
      <c r="I92" s="713"/>
      <c r="J92" s="713"/>
      <c r="K92" s="713"/>
      <c r="L92" s="713"/>
      <c r="M92" s="713"/>
      <c r="N92" s="713"/>
      <c r="O92" s="713"/>
      <c r="P92" s="713"/>
      <c r="Q92" s="713"/>
      <c r="R92" s="713"/>
      <c r="S92" s="713"/>
      <c r="T92" s="713"/>
      <c r="U92" s="713"/>
    </row>
    <row r="93" spans="1:21" ht="36" customHeight="1" x14ac:dyDescent="0.25">
      <c r="A93" s="577" t="s">
        <v>157</v>
      </c>
      <c r="B93" s="577"/>
      <c r="C93" s="577"/>
      <c r="D93" s="577"/>
      <c r="E93" s="577"/>
      <c r="F93" s="577"/>
      <c r="G93" s="577"/>
      <c r="H93" s="577"/>
      <c r="I93" s="577"/>
      <c r="J93" s="577"/>
      <c r="K93" s="577"/>
      <c r="L93" s="577"/>
      <c r="M93" s="577"/>
      <c r="N93" s="577"/>
      <c r="O93" s="577"/>
      <c r="P93" s="577"/>
      <c r="Q93" s="577"/>
      <c r="R93" s="12"/>
      <c r="S93" s="12"/>
      <c r="T93" s="12"/>
      <c r="U93" s="12"/>
    </row>
  </sheetData>
  <sheetProtection algorithmName="SHA-512" hashValue="ZddBSLQWP4CYwJkMU/jxyO0HiVlVJeW6vL0wLhanull7kN0REV/rSe1o0ZzKZeofcx9U5jXPj4DxS6QIoHr1hg==" saltValue="nzp2S8UPBO+P+x1qx1//cg==" spinCount="100000" sheet="1" objects="1" scenarios="1"/>
  <mergeCells count="99">
    <mergeCell ref="B43:C43"/>
    <mergeCell ref="B67:C67"/>
    <mergeCell ref="B68:C68"/>
    <mergeCell ref="B69:C69"/>
    <mergeCell ref="B63:C63"/>
    <mergeCell ref="B50:C50"/>
    <mergeCell ref="A93:Q93"/>
    <mergeCell ref="A90:C90"/>
    <mergeCell ref="B45:C45"/>
    <mergeCell ref="B44:C44"/>
    <mergeCell ref="B39:C39"/>
    <mergeCell ref="A91:U92"/>
    <mergeCell ref="B60:C60"/>
    <mergeCell ref="B64:C64"/>
    <mergeCell ref="B66:C66"/>
    <mergeCell ref="B70:C70"/>
    <mergeCell ref="B71:C71"/>
    <mergeCell ref="B88:C88"/>
    <mergeCell ref="B89:C89"/>
    <mergeCell ref="A87:A89"/>
    <mergeCell ref="B87:C87"/>
    <mergeCell ref="B80:C80"/>
    <mergeCell ref="B31:C31"/>
    <mergeCell ref="B32:C32"/>
    <mergeCell ref="B33:C33"/>
    <mergeCell ref="B37:C37"/>
    <mergeCell ref="B38:C38"/>
    <mergeCell ref="B6:C6"/>
    <mergeCell ref="B10:C10"/>
    <mergeCell ref="B11:C11"/>
    <mergeCell ref="B12:C12"/>
    <mergeCell ref="B19:C19"/>
    <mergeCell ref="B14:C14"/>
    <mergeCell ref="G2:I2"/>
    <mergeCell ref="J2:L2"/>
    <mergeCell ref="M2:O2"/>
    <mergeCell ref="B4:C4"/>
    <mergeCell ref="B5:C5"/>
    <mergeCell ref="B82:C82"/>
    <mergeCell ref="B83:C83"/>
    <mergeCell ref="B61:C61"/>
    <mergeCell ref="B62:C62"/>
    <mergeCell ref="B77:C77"/>
    <mergeCell ref="B74:C74"/>
    <mergeCell ref="A76:C76"/>
    <mergeCell ref="B72:C72"/>
    <mergeCell ref="S2:U2"/>
    <mergeCell ref="P2:R2"/>
    <mergeCell ref="B47:C47"/>
    <mergeCell ref="B48:C48"/>
    <mergeCell ref="B49:C49"/>
    <mergeCell ref="B30:C30"/>
    <mergeCell ref="B40:C40"/>
    <mergeCell ref="B41:C41"/>
    <mergeCell ref="B42:C42"/>
    <mergeCell ref="B34:C34"/>
    <mergeCell ref="B22:C22"/>
    <mergeCell ref="B23:C23"/>
    <mergeCell ref="B24:C24"/>
    <mergeCell ref="B28:C28"/>
    <mergeCell ref="B9:C9"/>
    <mergeCell ref="B13:C13"/>
    <mergeCell ref="B85:C85"/>
    <mergeCell ref="B86:C86"/>
    <mergeCell ref="B78:C78"/>
    <mergeCell ref="B51:C51"/>
    <mergeCell ref="B52:C52"/>
    <mergeCell ref="B53:C53"/>
    <mergeCell ref="B54:C54"/>
    <mergeCell ref="B55:C55"/>
    <mergeCell ref="B56:C56"/>
    <mergeCell ref="B57:C57"/>
    <mergeCell ref="B65:C65"/>
    <mergeCell ref="B58:C58"/>
    <mergeCell ref="B59:C59"/>
    <mergeCell ref="B75:C75"/>
    <mergeCell ref="B79:C79"/>
    <mergeCell ref="B81:C81"/>
    <mergeCell ref="A1:F1"/>
    <mergeCell ref="B73:C73"/>
    <mergeCell ref="B35:C35"/>
    <mergeCell ref="B36:C36"/>
    <mergeCell ref="A73:A75"/>
    <mergeCell ref="B29:C29"/>
    <mergeCell ref="B46:C46"/>
    <mergeCell ref="B7:C7"/>
    <mergeCell ref="B8:C8"/>
    <mergeCell ref="B15:C15"/>
    <mergeCell ref="B18:C18"/>
    <mergeCell ref="B17:C17"/>
    <mergeCell ref="B2:C3"/>
    <mergeCell ref="A2:A3"/>
    <mergeCell ref="D2:F2"/>
    <mergeCell ref="B16:C16"/>
    <mergeCell ref="B20:C20"/>
    <mergeCell ref="B21:C21"/>
    <mergeCell ref="B25:C25"/>
    <mergeCell ref="B26:C26"/>
    <mergeCell ref="B27:C27"/>
  </mergeCells>
  <pageMargins left="0.7" right="0.7" top="0.75" bottom="0.75" header="0.3" footer="0.3"/>
  <pageSetup paperSize="9" scale="3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74"/>
  <sheetViews>
    <sheetView view="pageBreakPreview" topLeftCell="A45" zoomScale="80" zoomScaleSheetLayoutView="80" workbookViewId="0">
      <selection activeCell="E69" sqref="E69"/>
    </sheetView>
  </sheetViews>
  <sheetFormatPr defaultRowHeight="15" x14ac:dyDescent="0.25"/>
  <cols>
    <col min="1" max="1" width="6.5703125" customWidth="1"/>
    <col min="2" max="2" width="46.5703125" customWidth="1"/>
  </cols>
  <sheetData>
    <row r="1" spans="1:5" ht="46.5" customHeight="1" x14ac:dyDescent="0.25">
      <c r="A1" s="719" t="s">
        <v>321</v>
      </c>
      <c r="B1" s="719"/>
      <c r="C1" s="719"/>
      <c r="D1" s="719"/>
      <c r="E1" s="719"/>
    </row>
    <row r="2" spans="1:5" ht="18.75" x14ac:dyDescent="0.3">
      <c r="A2" s="23"/>
      <c r="B2" s="12"/>
      <c r="C2" s="72"/>
      <c r="D2" s="12"/>
      <c r="E2" s="12"/>
    </row>
    <row r="3" spans="1:5" x14ac:dyDescent="0.25">
      <c r="A3" s="729"/>
      <c r="B3" s="729"/>
      <c r="C3" s="731"/>
      <c r="D3" s="732"/>
      <c r="E3" s="732"/>
    </row>
    <row r="4" spans="1:5" x14ac:dyDescent="0.25">
      <c r="A4" s="730"/>
      <c r="B4" s="730"/>
      <c r="C4" s="138" t="s">
        <v>20</v>
      </c>
      <c r="D4" s="139" t="s">
        <v>0</v>
      </c>
      <c r="E4" s="121" t="s">
        <v>1</v>
      </c>
    </row>
    <row r="5" spans="1:5" ht="15" customHeight="1" x14ac:dyDescent="0.25">
      <c r="A5" s="723" t="s">
        <v>55</v>
      </c>
      <c r="B5" s="724"/>
      <c r="C5" s="724"/>
      <c r="D5" s="724"/>
      <c r="E5" s="725"/>
    </row>
    <row r="6" spans="1:5" ht="35.25" customHeight="1" x14ac:dyDescent="0.25">
      <c r="A6" s="140"/>
      <c r="B6" s="141" t="s">
        <v>96</v>
      </c>
      <c r="C6" s="142">
        <f>'№1. Итоговое кол-во организаций'!D2</f>
        <v>6</v>
      </c>
      <c r="D6" s="143">
        <f>'№1. Итоговое кол-во организаций'!D3</f>
        <v>3</v>
      </c>
      <c r="E6" s="20">
        <f>'№1. Итоговое кол-во организаций'!D4</f>
        <v>3</v>
      </c>
    </row>
    <row r="7" spans="1:5" ht="15" customHeight="1" x14ac:dyDescent="0.25">
      <c r="A7" s="733" t="s">
        <v>97</v>
      </c>
      <c r="B7" s="734"/>
      <c r="C7" s="734"/>
      <c r="D7" s="734"/>
      <c r="E7" s="735"/>
    </row>
    <row r="8" spans="1:5" x14ac:dyDescent="0.25">
      <c r="A8" s="14"/>
      <c r="B8" s="144" t="s">
        <v>56</v>
      </c>
      <c r="C8" s="143">
        <f t="shared" ref="C8:C69" si="0">SUM(D8:E8)</f>
        <v>6</v>
      </c>
      <c r="D8" s="149">
        <v>3</v>
      </c>
      <c r="E8" s="204">
        <v>3</v>
      </c>
    </row>
    <row r="9" spans="1:5" x14ac:dyDescent="0.25">
      <c r="A9" s="14"/>
      <c r="B9" s="144" t="s">
        <v>57</v>
      </c>
      <c r="C9" s="143">
        <f t="shared" si="0"/>
        <v>6</v>
      </c>
      <c r="D9" s="149">
        <v>3</v>
      </c>
      <c r="E9" s="204">
        <v>3</v>
      </c>
    </row>
    <row r="10" spans="1:5" x14ac:dyDescent="0.25">
      <c r="A10" s="14"/>
      <c r="B10" s="144" t="s">
        <v>58</v>
      </c>
      <c r="C10" s="143">
        <f t="shared" si="0"/>
        <v>6</v>
      </c>
      <c r="D10" s="149">
        <v>3</v>
      </c>
      <c r="E10" s="204">
        <v>3</v>
      </c>
    </row>
    <row r="11" spans="1:5" x14ac:dyDescent="0.25">
      <c r="A11" s="14"/>
      <c r="B11" s="144" t="s">
        <v>59</v>
      </c>
      <c r="C11" s="143">
        <f t="shared" si="0"/>
        <v>0</v>
      </c>
      <c r="D11" s="149">
        <v>0</v>
      </c>
      <c r="E11" s="204">
        <v>0</v>
      </c>
    </row>
    <row r="12" spans="1:5" x14ac:dyDescent="0.25">
      <c r="A12" s="14"/>
      <c r="B12" s="144" t="s">
        <v>60</v>
      </c>
      <c r="C12" s="143">
        <f t="shared" si="0"/>
        <v>5</v>
      </c>
      <c r="D12" s="149">
        <v>3</v>
      </c>
      <c r="E12" s="204">
        <v>2</v>
      </c>
    </row>
    <row r="13" spans="1:5" x14ac:dyDescent="0.25">
      <c r="A13" s="14"/>
      <c r="B13" s="144" t="s">
        <v>61</v>
      </c>
      <c r="C13" s="143">
        <f t="shared" si="0"/>
        <v>6</v>
      </c>
      <c r="D13" s="149">
        <v>3</v>
      </c>
      <c r="E13" s="204">
        <v>3</v>
      </c>
    </row>
    <row r="14" spans="1:5" x14ac:dyDescent="0.25">
      <c r="A14" s="22"/>
      <c r="B14" s="144" t="s">
        <v>62</v>
      </c>
      <c r="C14" s="143">
        <f t="shared" si="0"/>
        <v>6</v>
      </c>
      <c r="D14" s="150">
        <v>3</v>
      </c>
      <c r="E14" s="25">
        <v>3</v>
      </c>
    </row>
    <row r="15" spans="1:5" x14ac:dyDescent="0.25">
      <c r="A15" s="22"/>
      <c r="B15" s="146" t="s">
        <v>63</v>
      </c>
      <c r="C15" s="143">
        <f t="shared" si="0"/>
        <v>6</v>
      </c>
      <c r="D15" s="150">
        <v>3</v>
      </c>
      <c r="E15" s="25">
        <v>3</v>
      </c>
    </row>
    <row r="16" spans="1:5" ht="30" x14ac:dyDescent="0.25">
      <c r="A16" s="14"/>
      <c r="B16" s="144" t="s">
        <v>64</v>
      </c>
      <c r="C16" s="143">
        <f t="shared" si="0"/>
        <v>1</v>
      </c>
      <c r="D16" s="149">
        <v>1</v>
      </c>
      <c r="E16" s="25">
        <v>0</v>
      </c>
    </row>
    <row r="17" spans="1:5" x14ac:dyDescent="0.25">
      <c r="A17" s="14"/>
      <c r="B17" s="144" t="s">
        <v>65</v>
      </c>
      <c r="C17" s="143">
        <f t="shared" si="0"/>
        <v>5</v>
      </c>
      <c r="D17" s="149">
        <v>3</v>
      </c>
      <c r="E17" s="25">
        <v>2</v>
      </c>
    </row>
    <row r="18" spans="1:5" x14ac:dyDescent="0.25">
      <c r="A18" s="720" t="s">
        <v>66</v>
      </c>
      <c r="B18" s="721"/>
      <c r="C18" s="721"/>
      <c r="D18" s="721"/>
      <c r="E18" s="722"/>
    </row>
    <row r="19" spans="1:5" x14ac:dyDescent="0.25">
      <c r="A19" s="145"/>
      <c r="B19" s="144" t="s">
        <v>67</v>
      </c>
      <c r="C19" s="143">
        <f t="shared" si="0"/>
        <v>0</v>
      </c>
      <c r="D19" s="149">
        <v>0</v>
      </c>
      <c r="E19" s="25">
        <v>0</v>
      </c>
    </row>
    <row r="20" spans="1:5" x14ac:dyDescent="0.25">
      <c r="A20" s="14"/>
      <c r="B20" s="144" t="s">
        <v>68</v>
      </c>
      <c r="C20" s="143">
        <f t="shared" si="0"/>
        <v>0</v>
      </c>
      <c r="D20" s="149">
        <v>0</v>
      </c>
      <c r="E20" s="306">
        <v>0</v>
      </c>
    </row>
    <row r="21" spans="1:5" x14ac:dyDescent="0.25">
      <c r="A21" s="22"/>
      <c r="B21" s="146" t="s">
        <v>69</v>
      </c>
      <c r="C21" s="143">
        <f t="shared" si="0"/>
        <v>3</v>
      </c>
      <c r="D21" s="150">
        <v>3</v>
      </c>
      <c r="E21" s="25">
        <v>0</v>
      </c>
    </row>
    <row r="22" spans="1:5" x14ac:dyDescent="0.25">
      <c r="A22" s="22"/>
      <c r="B22" s="146" t="s">
        <v>70</v>
      </c>
      <c r="C22" s="143">
        <f t="shared" si="0"/>
        <v>3</v>
      </c>
      <c r="D22" s="150">
        <v>3</v>
      </c>
      <c r="E22" s="25">
        <v>0</v>
      </c>
    </row>
    <row r="23" spans="1:5" x14ac:dyDescent="0.25">
      <c r="A23" s="22"/>
      <c r="B23" s="146" t="s">
        <v>291</v>
      </c>
      <c r="C23" s="143">
        <f t="shared" si="0"/>
        <v>6</v>
      </c>
      <c r="D23" s="150">
        <v>3</v>
      </c>
      <c r="E23" s="25">
        <v>3</v>
      </c>
    </row>
    <row r="24" spans="1:5" ht="60" x14ac:dyDescent="0.25">
      <c r="A24" s="22"/>
      <c r="B24" s="146" t="s">
        <v>292</v>
      </c>
      <c r="C24" s="143">
        <f>D24+E24</f>
        <v>3</v>
      </c>
      <c r="D24" s="150">
        <v>3</v>
      </c>
      <c r="E24" s="25">
        <v>0</v>
      </c>
    </row>
    <row r="25" spans="1:5" ht="45" x14ac:dyDescent="0.25">
      <c r="A25" s="22"/>
      <c r="B25" s="146" t="s">
        <v>293</v>
      </c>
      <c r="C25" s="143">
        <f>D25+E25</f>
        <v>2</v>
      </c>
      <c r="D25" s="150">
        <v>2</v>
      </c>
      <c r="E25" s="25">
        <v>0</v>
      </c>
    </row>
    <row r="26" spans="1:5" x14ac:dyDescent="0.25">
      <c r="A26" s="14"/>
      <c r="B26" s="144" t="s">
        <v>71</v>
      </c>
      <c r="C26" s="143">
        <f t="shared" si="0"/>
        <v>0</v>
      </c>
      <c r="D26" s="149">
        <v>0</v>
      </c>
      <c r="E26" s="306">
        <v>0</v>
      </c>
    </row>
    <row r="27" spans="1:5" x14ac:dyDescent="0.25">
      <c r="A27" s="14"/>
      <c r="B27" s="144" t="s">
        <v>72</v>
      </c>
      <c r="C27" s="143">
        <f t="shared" si="0"/>
        <v>2</v>
      </c>
      <c r="D27" s="149">
        <v>2</v>
      </c>
      <c r="E27" s="306">
        <v>0</v>
      </c>
    </row>
    <row r="28" spans="1:5" x14ac:dyDescent="0.25">
      <c r="A28" s="14"/>
      <c r="B28" s="144" t="s">
        <v>183</v>
      </c>
      <c r="C28" s="143">
        <f t="shared" si="0"/>
        <v>1</v>
      </c>
      <c r="D28" s="149">
        <v>1</v>
      </c>
      <c r="E28" s="306">
        <v>0</v>
      </c>
    </row>
    <row r="29" spans="1:5" x14ac:dyDescent="0.25">
      <c r="A29" s="14"/>
      <c r="B29" s="144" t="s">
        <v>73</v>
      </c>
      <c r="C29" s="143">
        <f t="shared" si="0"/>
        <v>5</v>
      </c>
      <c r="D29" s="149">
        <v>2</v>
      </c>
      <c r="E29" s="306">
        <v>3</v>
      </c>
    </row>
    <row r="30" spans="1:5" x14ac:dyDescent="0.25">
      <c r="A30" s="14"/>
      <c r="B30" s="144" t="s">
        <v>199</v>
      </c>
      <c r="C30" s="143">
        <f t="shared" si="0"/>
        <v>1</v>
      </c>
      <c r="D30" s="149">
        <v>1</v>
      </c>
      <c r="E30" s="306">
        <v>0</v>
      </c>
    </row>
    <row r="31" spans="1:5" x14ac:dyDescent="0.25">
      <c r="A31" s="14"/>
      <c r="B31" s="144" t="s">
        <v>74</v>
      </c>
      <c r="C31" s="143">
        <f t="shared" si="0"/>
        <v>0</v>
      </c>
      <c r="D31" s="149">
        <v>0</v>
      </c>
      <c r="E31" s="306">
        <v>0</v>
      </c>
    </row>
    <row r="32" spans="1:5" x14ac:dyDescent="0.25">
      <c r="A32" s="147"/>
      <c r="B32" s="144" t="s">
        <v>75</v>
      </c>
      <c r="C32" s="143">
        <f t="shared" si="0"/>
        <v>0</v>
      </c>
      <c r="D32" s="151">
        <v>0</v>
      </c>
      <c r="E32" s="78">
        <v>0</v>
      </c>
    </row>
    <row r="33" spans="1:5" x14ac:dyDescent="0.25">
      <c r="A33" s="84"/>
      <c r="B33" s="144" t="s">
        <v>76</v>
      </c>
      <c r="C33" s="143">
        <f t="shared" si="0"/>
        <v>0</v>
      </c>
      <c r="D33" s="152">
        <v>0</v>
      </c>
      <c r="E33" s="152">
        <v>0</v>
      </c>
    </row>
    <row r="34" spans="1:5" x14ac:dyDescent="0.25">
      <c r="A34" s="84"/>
      <c r="B34" s="144" t="s">
        <v>77</v>
      </c>
      <c r="C34" s="143">
        <f t="shared" si="0"/>
        <v>0</v>
      </c>
      <c r="D34" s="152">
        <v>0</v>
      </c>
      <c r="E34" s="152">
        <v>0</v>
      </c>
    </row>
    <row r="35" spans="1:5" x14ac:dyDescent="0.25">
      <c r="A35" s="84"/>
      <c r="B35" s="144" t="s">
        <v>78</v>
      </c>
      <c r="C35" s="143">
        <f t="shared" si="0"/>
        <v>0</v>
      </c>
      <c r="D35" s="152">
        <v>0</v>
      </c>
      <c r="E35" s="152">
        <v>0</v>
      </c>
    </row>
    <row r="36" spans="1:5" x14ac:dyDescent="0.25">
      <c r="A36" s="84"/>
      <c r="B36" s="144" t="s">
        <v>79</v>
      </c>
      <c r="C36" s="143">
        <f t="shared" si="0"/>
        <v>0</v>
      </c>
      <c r="D36" s="152">
        <v>0</v>
      </c>
      <c r="E36" s="152">
        <v>0</v>
      </c>
    </row>
    <row r="37" spans="1:5" x14ac:dyDescent="0.25">
      <c r="A37" s="84"/>
      <c r="B37" s="144" t="s">
        <v>80</v>
      </c>
      <c r="C37" s="143">
        <f t="shared" si="0"/>
        <v>3</v>
      </c>
      <c r="D37" s="152">
        <v>3</v>
      </c>
      <c r="E37" s="152">
        <v>0</v>
      </c>
    </row>
    <row r="38" spans="1:5" x14ac:dyDescent="0.25">
      <c r="A38" s="84"/>
      <c r="B38" s="144" t="s">
        <v>272</v>
      </c>
      <c r="C38" s="143">
        <f>D38+E38</f>
        <v>0</v>
      </c>
      <c r="D38" s="152">
        <v>0</v>
      </c>
      <c r="E38" s="152">
        <v>0</v>
      </c>
    </row>
    <row r="39" spans="1:5" x14ac:dyDescent="0.25">
      <c r="A39" s="84"/>
      <c r="B39" s="144" t="s">
        <v>81</v>
      </c>
      <c r="C39" s="143">
        <f t="shared" si="0"/>
        <v>3</v>
      </c>
      <c r="D39" s="152">
        <v>3</v>
      </c>
      <c r="E39" s="152">
        <v>0</v>
      </c>
    </row>
    <row r="40" spans="1:5" ht="30" x14ac:dyDescent="0.25">
      <c r="A40" s="84"/>
      <c r="B40" s="144" t="s">
        <v>82</v>
      </c>
      <c r="C40" s="143">
        <f t="shared" si="0"/>
        <v>2</v>
      </c>
      <c r="D40" s="152">
        <v>2</v>
      </c>
      <c r="E40" s="152">
        <v>0</v>
      </c>
    </row>
    <row r="41" spans="1:5" x14ac:dyDescent="0.25">
      <c r="A41" s="720" t="s">
        <v>83</v>
      </c>
      <c r="B41" s="721"/>
      <c r="C41" s="721"/>
      <c r="D41" s="721"/>
      <c r="E41" s="722"/>
    </row>
    <row r="42" spans="1:5" x14ac:dyDescent="0.25">
      <c r="A42" s="84"/>
      <c r="B42" s="144" t="s">
        <v>184</v>
      </c>
      <c r="C42" s="143">
        <f t="shared" si="0"/>
        <v>2</v>
      </c>
      <c r="D42" s="152">
        <v>2</v>
      </c>
      <c r="E42" s="152">
        <v>0</v>
      </c>
    </row>
    <row r="43" spans="1:5" x14ac:dyDescent="0.25">
      <c r="A43" s="84"/>
      <c r="B43" s="144" t="s">
        <v>177</v>
      </c>
      <c r="C43" s="143">
        <f t="shared" si="0"/>
        <v>0</v>
      </c>
      <c r="D43" s="152">
        <v>0</v>
      </c>
      <c r="E43" s="152">
        <v>0</v>
      </c>
    </row>
    <row r="44" spans="1:5" x14ac:dyDescent="0.25">
      <c r="A44" s="84"/>
      <c r="B44" s="144" t="s">
        <v>84</v>
      </c>
      <c r="C44" s="143">
        <f t="shared" si="0"/>
        <v>1</v>
      </c>
      <c r="D44" s="152">
        <v>1</v>
      </c>
      <c r="E44" s="152">
        <v>0</v>
      </c>
    </row>
    <row r="45" spans="1:5" x14ac:dyDescent="0.25">
      <c r="A45" s="84"/>
      <c r="B45" s="144" t="s">
        <v>85</v>
      </c>
      <c r="C45" s="143">
        <f t="shared" si="0"/>
        <v>0</v>
      </c>
      <c r="D45" s="152">
        <v>0</v>
      </c>
      <c r="E45" s="152">
        <v>0</v>
      </c>
    </row>
    <row r="46" spans="1:5" x14ac:dyDescent="0.25">
      <c r="A46" s="726" t="s">
        <v>86</v>
      </c>
      <c r="B46" s="727"/>
      <c r="C46" s="727"/>
      <c r="D46" s="727"/>
      <c r="E46" s="728"/>
    </row>
    <row r="47" spans="1:5" x14ac:dyDescent="0.25">
      <c r="A47" s="84"/>
      <c r="B47" s="144" t="s">
        <v>87</v>
      </c>
      <c r="C47" s="143">
        <f t="shared" si="0"/>
        <v>3</v>
      </c>
      <c r="D47" s="152">
        <v>3</v>
      </c>
      <c r="E47" s="152">
        <v>0</v>
      </c>
    </row>
    <row r="48" spans="1:5" x14ac:dyDescent="0.25">
      <c r="A48" s="84"/>
      <c r="B48" s="144" t="s">
        <v>88</v>
      </c>
      <c r="C48" s="143">
        <f t="shared" si="0"/>
        <v>0</v>
      </c>
      <c r="D48" s="152">
        <v>0</v>
      </c>
      <c r="E48" s="152">
        <v>0</v>
      </c>
    </row>
    <row r="49" spans="1:5" x14ac:dyDescent="0.25">
      <c r="A49" s="84"/>
      <c r="B49" s="144" t="s">
        <v>239</v>
      </c>
      <c r="C49" s="143">
        <f t="shared" si="0"/>
        <v>1</v>
      </c>
      <c r="D49" s="152">
        <v>1</v>
      </c>
      <c r="E49" s="152">
        <v>0</v>
      </c>
    </row>
    <row r="50" spans="1:5" x14ac:dyDescent="0.25">
      <c r="A50" s="84"/>
      <c r="B50" s="144" t="s">
        <v>89</v>
      </c>
      <c r="C50" s="143">
        <f t="shared" si="0"/>
        <v>3</v>
      </c>
      <c r="D50" s="152">
        <v>3</v>
      </c>
      <c r="E50" s="152">
        <v>0</v>
      </c>
    </row>
    <row r="51" spans="1:5" x14ac:dyDescent="0.25">
      <c r="A51" s="84"/>
      <c r="B51" s="144" t="s">
        <v>90</v>
      </c>
      <c r="C51" s="143">
        <f t="shared" si="0"/>
        <v>2</v>
      </c>
      <c r="D51" s="152">
        <v>2</v>
      </c>
      <c r="E51" s="152">
        <v>0</v>
      </c>
    </row>
    <row r="52" spans="1:5" x14ac:dyDescent="0.25">
      <c r="A52" s="84"/>
      <c r="B52" s="148" t="s">
        <v>238</v>
      </c>
      <c r="C52" s="143">
        <f t="shared" si="0"/>
        <v>0</v>
      </c>
      <c r="D52" s="152">
        <v>0</v>
      </c>
      <c r="E52" s="152">
        <v>0</v>
      </c>
    </row>
    <row r="53" spans="1:5" x14ac:dyDescent="0.25">
      <c r="A53" s="84"/>
      <c r="B53" s="144" t="s">
        <v>91</v>
      </c>
      <c r="C53" s="143">
        <f t="shared" si="0"/>
        <v>0</v>
      </c>
      <c r="D53" s="152">
        <v>0</v>
      </c>
      <c r="E53" s="152">
        <v>0</v>
      </c>
    </row>
    <row r="54" spans="1:5" x14ac:dyDescent="0.25">
      <c r="A54" s="84"/>
      <c r="B54" s="144" t="s">
        <v>92</v>
      </c>
      <c r="C54" s="143">
        <f t="shared" si="0"/>
        <v>2</v>
      </c>
      <c r="D54" s="152">
        <v>2</v>
      </c>
      <c r="E54" s="152">
        <v>0</v>
      </c>
    </row>
    <row r="55" spans="1:5" x14ac:dyDescent="0.25">
      <c r="A55" s="84"/>
      <c r="B55" s="144" t="s">
        <v>93</v>
      </c>
      <c r="C55" s="143">
        <f t="shared" si="0"/>
        <v>2</v>
      </c>
      <c r="D55" s="152">
        <v>2</v>
      </c>
      <c r="E55" s="152">
        <v>0</v>
      </c>
    </row>
    <row r="56" spans="1:5" ht="30" x14ac:dyDescent="0.25">
      <c r="A56" s="84"/>
      <c r="B56" s="144" t="s">
        <v>164</v>
      </c>
      <c r="C56" s="143">
        <f t="shared" si="0"/>
        <v>0</v>
      </c>
      <c r="D56" s="152">
        <v>0</v>
      </c>
      <c r="E56" s="152">
        <v>0</v>
      </c>
    </row>
    <row r="57" spans="1:5" x14ac:dyDescent="0.25">
      <c r="A57" s="84"/>
      <c r="B57" s="144" t="s">
        <v>275</v>
      </c>
      <c r="C57" s="143">
        <f>D57+E57</f>
        <v>3</v>
      </c>
      <c r="D57" s="152">
        <v>3</v>
      </c>
      <c r="E57" s="152">
        <v>0</v>
      </c>
    </row>
    <row r="58" spans="1:5" x14ac:dyDescent="0.25">
      <c r="A58" s="84"/>
      <c r="B58" s="144" t="s">
        <v>276</v>
      </c>
      <c r="C58" s="143">
        <f>D58+E58</f>
        <v>0</v>
      </c>
      <c r="D58" s="152">
        <v>0</v>
      </c>
      <c r="E58" s="152"/>
    </row>
    <row r="59" spans="1:5" x14ac:dyDescent="0.25">
      <c r="A59" s="84"/>
      <c r="B59" s="144" t="s">
        <v>274</v>
      </c>
      <c r="C59" s="143">
        <f>D59+E59</f>
        <v>0</v>
      </c>
      <c r="D59" s="152">
        <v>0</v>
      </c>
      <c r="E59" s="152">
        <v>0</v>
      </c>
    </row>
    <row r="60" spans="1:5" x14ac:dyDescent="0.25">
      <c r="A60" s="84"/>
      <c r="B60" s="144" t="s">
        <v>94</v>
      </c>
      <c r="C60" s="143">
        <f t="shared" si="0"/>
        <v>0</v>
      </c>
      <c r="D60" s="152">
        <v>0</v>
      </c>
      <c r="E60" s="152">
        <v>0</v>
      </c>
    </row>
    <row r="61" spans="1:5" x14ac:dyDescent="0.25">
      <c r="A61" s="84"/>
      <c r="B61" s="144" t="s">
        <v>95</v>
      </c>
      <c r="C61" s="143">
        <f t="shared" si="0"/>
        <v>0</v>
      </c>
      <c r="D61" s="152">
        <v>0</v>
      </c>
      <c r="E61" s="152">
        <v>0</v>
      </c>
    </row>
    <row r="62" spans="1:5" ht="30" x14ac:dyDescent="0.25">
      <c r="A62" s="84"/>
      <c r="B62" s="144" t="s">
        <v>178</v>
      </c>
      <c r="C62" s="143">
        <f>D62+E62</f>
        <v>1</v>
      </c>
      <c r="D62" s="152">
        <v>1</v>
      </c>
      <c r="E62" s="152">
        <v>0</v>
      </c>
    </row>
    <row r="63" spans="1:5" x14ac:dyDescent="0.25">
      <c r="A63" s="84"/>
      <c r="B63" s="144" t="s">
        <v>277</v>
      </c>
      <c r="C63" s="143">
        <f>D63+E63</f>
        <v>0</v>
      </c>
      <c r="D63" s="152">
        <v>0</v>
      </c>
      <c r="E63" s="152">
        <v>0</v>
      </c>
    </row>
    <row r="64" spans="1:5" x14ac:dyDescent="0.25">
      <c r="A64" s="736" t="s">
        <v>354</v>
      </c>
      <c r="B64" s="737"/>
      <c r="C64" s="737"/>
      <c r="D64" s="737"/>
      <c r="E64" s="738"/>
    </row>
    <row r="65" spans="1:8" x14ac:dyDescent="0.25">
      <c r="A65" s="84"/>
      <c r="B65" s="144" t="s">
        <v>273</v>
      </c>
      <c r="C65" s="143">
        <f>D65+E65</f>
        <v>2</v>
      </c>
      <c r="D65" s="152">
        <v>2</v>
      </c>
      <c r="E65" s="152">
        <v>0</v>
      </c>
    </row>
    <row r="66" spans="1:8" ht="45" x14ac:dyDescent="0.25">
      <c r="A66" s="84"/>
      <c r="B66" s="144" t="s">
        <v>281</v>
      </c>
      <c r="C66" s="143">
        <f>D66+E66</f>
        <v>1</v>
      </c>
      <c r="D66" s="152">
        <v>1</v>
      </c>
      <c r="E66" s="152">
        <v>0</v>
      </c>
    </row>
    <row r="67" spans="1:8" ht="45" x14ac:dyDescent="0.25">
      <c r="A67" s="84"/>
      <c r="B67" s="144" t="s">
        <v>290</v>
      </c>
      <c r="C67" s="143">
        <f>D67+E67</f>
        <v>0</v>
      </c>
      <c r="D67" s="152">
        <v>0</v>
      </c>
      <c r="E67" s="152">
        <v>0</v>
      </c>
    </row>
    <row r="68" spans="1:8" ht="30" x14ac:dyDescent="0.25">
      <c r="A68" s="84"/>
      <c r="B68" s="144" t="s">
        <v>288</v>
      </c>
      <c r="C68" s="143"/>
      <c r="D68" s="152">
        <v>0</v>
      </c>
      <c r="E68" s="152">
        <v>0</v>
      </c>
    </row>
    <row r="69" spans="1:8" x14ac:dyDescent="0.25">
      <c r="A69" s="84"/>
      <c r="B69" s="144" t="s">
        <v>289</v>
      </c>
      <c r="C69" s="143">
        <f t="shared" si="0"/>
        <v>0</v>
      </c>
      <c r="D69" s="152">
        <v>0</v>
      </c>
      <c r="E69" s="152">
        <v>0</v>
      </c>
    </row>
    <row r="70" spans="1:8" x14ac:dyDescent="0.25">
      <c r="A70" s="12"/>
      <c r="B70" s="12"/>
      <c r="C70" s="12"/>
      <c r="D70" s="12"/>
      <c r="E70" s="12"/>
    </row>
    <row r="71" spans="1:8" ht="44.25" customHeight="1" x14ac:dyDescent="0.25">
      <c r="A71" s="717" t="s">
        <v>155</v>
      </c>
      <c r="B71" s="717"/>
      <c r="C71" s="718" t="s">
        <v>156</v>
      </c>
      <c r="D71" s="718"/>
      <c r="E71" s="718"/>
      <c r="H71" s="11"/>
    </row>
    <row r="72" spans="1:8" x14ac:dyDescent="0.25">
      <c r="A72" s="12"/>
      <c r="B72" s="12"/>
      <c r="C72" s="12"/>
      <c r="D72" s="12"/>
      <c r="E72" s="12"/>
    </row>
    <row r="73" spans="1:8" ht="49.5" customHeight="1" x14ac:dyDescent="0.25">
      <c r="A73" s="423" t="s">
        <v>157</v>
      </c>
      <c r="B73" s="423"/>
      <c r="C73" s="423"/>
      <c r="D73" s="423"/>
      <c r="E73" s="12"/>
    </row>
    <row r="74" spans="1:8" x14ac:dyDescent="0.25">
      <c r="A74" s="12"/>
      <c r="B74" s="12"/>
      <c r="C74" s="12"/>
      <c r="D74" s="12"/>
      <c r="E74" s="12"/>
    </row>
  </sheetData>
  <sheetProtection algorithmName="SHA-512" hashValue="JA7/LiH9bw4qT9udkBlmWOeIcWbRsh5ECxc5e72oOTd5BfkV+zpKaTVYeTN6bCHHt5l1KhbQz/1hlTZ+prTNPA==" saltValue="mKzDrosk09F0bBthm61T2Q==" spinCount="100000" sheet="1" objects="1" scenarios="1"/>
  <mergeCells count="13">
    <mergeCell ref="A73:D73"/>
    <mergeCell ref="A71:B71"/>
    <mergeCell ref="C71:E71"/>
    <mergeCell ref="A1:E1"/>
    <mergeCell ref="A18:E18"/>
    <mergeCell ref="A5:E5"/>
    <mergeCell ref="A41:E41"/>
    <mergeCell ref="A46:E46"/>
    <mergeCell ref="A3:A4"/>
    <mergeCell ref="B3:B4"/>
    <mergeCell ref="C3:E3"/>
    <mergeCell ref="A7:E7"/>
    <mergeCell ref="A64:E64"/>
  </mergeCells>
  <pageMargins left="0.7" right="0.7" top="0.75" bottom="0.75" header="0.3" footer="0.3"/>
  <pageSetup paperSize="9" scale="5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Y8"/>
  <sheetViews>
    <sheetView view="pageBreakPreview" topLeftCell="D1" zoomScale="110" zoomScaleSheetLayoutView="110" workbookViewId="0">
      <selection activeCell="P7" sqref="P7"/>
    </sheetView>
  </sheetViews>
  <sheetFormatPr defaultRowHeight="15" x14ac:dyDescent="0.25"/>
  <cols>
    <col min="5" max="6" width="9.7109375" bestFit="1" customWidth="1"/>
    <col min="10" max="10" width="18.140625" customWidth="1"/>
    <col min="12" max="12" width="14.85546875" customWidth="1"/>
    <col min="22" max="25" width="9.140625" style="43"/>
  </cols>
  <sheetData>
    <row r="1" spans="1:25" ht="18.75" x14ac:dyDescent="0.3">
      <c r="A1" s="430" t="s">
        <v>322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83"/>
      <c r="U1" s="83"/>
      <c r="V1" s="83"/>
      <c r="W1" s="83"/>
      <c r="X1" s="83"/>
    </row>
    <row r="2" spans="1:25" ht="15.75" x14ac:dyDescent="0.25">
      <c r="A2" s="83"/>
      <c r="B2" s="83"/>
      <c r="C2" s="83"/>
      <c r="D2" s="739"/>
      <c r="E2" s="739"/>
      <c r="F2" s="739"/>
      <c r="G2" s="739"/>
      <c r="H2" s="739"/>
      <c r="I2" s="739"/>
      <c r="J2" s="739"/>
      <c r="K2" s="739"/>
      <c r="L2" s="739"/>
      <c r="M2" s="740"/>
      <c r="N2" s="741"/>
      <c r="O2" s="741"/>
      <c r="P2" s="741"/>
      <c r="Q2" s="741"/>
      <c r="R2" s="741"/>
      <c r="S2" s="741"/>
      <c r="T2" s="741"/>
      <c r="U2" s="741"/>
      <c r="V2" s="741"/>
      <c r="W2" s="741"/>
      <c r="X2" s="741"/>
    </row>
    <row r="3" spans="1:25" ht="43.5" customHeight="1" x14ac:dyDescent="0.25">
      <c r="A3" s="749" t="s">
        <v>36</v>
      </c>
      <c r="B3" s="661" t="s">
        <v>25</v>
      </c>
      <c r="C3" s="662"/>
      <c r="D3" s="742" t="s">
        <v>99</v>
      </c>
      <c r="E3" s="742"/>
      <c r="F3" s="742"/>
      <c r="G3" s="743" t="s">
        <v>278</v>
      </c>
      <c r="H3" s="743"/>
      <c r="I3" s="743"/>
      <c r="J3" s="744" t="s">
        <v>98</v>
      </c>
      <c r="K3" s="744"/>
      <c r="L3" s="744"/>
      <c r="M3" s="745" t="s">
        <v>100</v>
      </c>
      <c r="N3" s="746"/>
      <c r="O3" s="747"/>
      <c r="P3" s="748"/>
      <c r="Q3" s="748"/>
      <c r="R3" s="748"/>
      <c r="S3" s="43"/>
      <c r="V3"/>
      <c r="W3"/>
      <c r="X3"/>
      <c r="Y3"/>
    </row>
    <row r="4" spans="1:25" x14ac:dyDescent="0.25">
      <c r="A4" s="749"/>
      <c r="B4" s="663"/>
      <c r="C4" s="664"/>
      <c r="D4" s="131" t="s">
        <v>20</v>
      </c>
      <c r="E4" s="131" t="s">
        <v>0</v>
      </c>
      <c r="F4" s="131" t="s">
        <v>1</v>
      </c>
      <c r="G4" s="106" t="s">
        <v>20</v>
      </c>
      <c r="H4" s="106" t="s">
        <v>0</v>
      </c>
      <c r="I4" s="106" t="s">
        <v>1</v>
      </c>
      <c r="J4" s="107" t="s">
        <v>20</v>
      </c>
      <c r="K4" s="107" t="s">
        <v>0</v>
      </c>
      <c r="L4" s="107" t="s">
        <v>1</v>
      </c>
      <c r="M4" s="104" t="s">
        <v>20</v>
      </c>
      <c r="N4" s="104" t="s">
        <v>0</v>
      </c>
      <c r="O4" s="104" t="s">
        <v>1</v>
      </c>
      <c r="P4" s="153"/>
      <c r="Q4" s="153"/>
      <c r="R4" s="153"/>
      <c r="S4" s="43"/>
      <c r="V4"/>
      <c r="W4"/>
      <c r="X4"/>
      <c r="Y4"/>
    </row>
    <row r="5" spans="1:25" x14ac:dyDescent="0.25">
      <c r="A5" s="81">
        <v>1</v>
      </c>
      <c r="B5" s="581" t="s">
        <v>390</v>
      </c>
      <c r="C5" s="582"/>
      <c r="D5" s="154">
        <v>16371.5</v>
      </c>
      <c r="E5" s="154">
        <v>13802</v>
      </c>
      <c r="F5" s="154">
        <v>18941</v>
      </c>
      <c r="G5" s="34">
        <v>87.75</v>
      </c>
      <c r="H5" s="34">
        <v>89.5</v>
      </c>
      <c r="I5" s="34">
        <v>84</v>
      </c>
      <c r="J5" s="34">
        <v>87</v>
      </c>
      <c r="K5" s="34">
        <v>92</v>
      </c>
      <c r="L5" s="34">
        <v>88</v>
      </c>
      <c r="M5" s="34">
        <v>13</v>
      </c>
      <c r="N5" s="34">
        <v>8</v>
      </c>
      <c r="O5" s="34">
        <v>12</v>
      </c>
      <c r="P5" s="111"/>
      <c r="Q5" s="111"/>
      <c r="R5" s="111"/>
      <c r="S5" s="43"/>
      <c r="V5"/>
      <c r="W5"/>
      <c r="X5"/>
      <c r="Y5"/>
    </row>
    <row r="6" spans="1:25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83"/>
      <c r="W6" s="83"/>
      <c r="X6" s="83"/>
    </row>
    <row r="7" spans="1:25" ht="56.25" customHeight="1" x14ac:dyDescent="0.25">
      <c r="A7" s="577" t="s">
        <v>157</v>
      </c>
      <c r="B7" s="577"/>
      <c r="C7" s="577"/>
      <c r="D7" s="577"/>
      <c r="E7" s="577"/>
      <c r="F7" s="577"/>
      <c r="G7" s="577"/>
      <c r="H7" s="577"/>
      <c r="I7" s="577"/>
      <c r="J7" s="577"/>
      <c r="K7" s="577"/>
      <c r="L7" s="577"/>
      <c r="M7" s="12"/>
      <c r="N7" s="12"/>
      <c r="O7" s="12"/>
      <c r="P7" s="12"/>
      <c r="Q7" s="12"/>
      <c r="R7" s="12"/>
      <c r="S7" s="12"/>
      <c r="T7" s="12"/>
      <c r="U7" s="12"/>
      <c r="V7" s="83"/>
      <c r="W7" s="83"/>
      <c r="X7" s="83"/>
    </row>
    <row r="8" spans="1:2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83"/>
      <c r="W8" s="83"/>
      <c r="X8" s="83"/>
    </row>
  </sheetData>
  <sheetProtection algorithmName="SHA-512" hashValue="AGCEQsw6axXqD8t3peOe2gbCqN06On5zIaNnabLLikcAXsx9qwBTEjrxUayiBpu5WbK3BNpmHNIZwydNta3Bxw==" saltValue="BS4j/sFUwXrOQnfTOxU9Pw==" spinCount="100000" sheet="1" objects="1" scenarios="1"/>
  <mergeCells count="12">
    <mergeCell ref="A7:L7"/>
    <mergeCell ref="A1:S1"/>
    <mergeCell ref="B5:C5"/>
    <mergeCell ref="D2:L2"/>
    <mergeCell ref="M2:X2"/>
    <mergeCell ref="D3:F3"/>
    <mergeCell ref="G3:I3"/>
    <mergeCell ref="J3:L3"/>
    <mergeCell ref="M3:O3"/>
    <mergeCell ref="P3:R3"/>
    <mergeCell ref="A3:A4"/>
    <mergeCell ref="B3:C4"/>
  </mergeCells>
  <pageMargins left="0.7" right="0.7" top="0.75" bottom="0.75" header="0.3" footer="0.3"/>
  <pageSetup paperSize="9"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AP20"/>
  <sheetViews>
    <sheetView view="pageBreakPreview" topLeftCell="D1" zoomScaleSheetLayoutView="100" workbookViewId="0">
      <selection activeCell="J12" sqref="J12"/>
    </sheetView>
  </sheetViews>
  <sheetFormatPr defaultRowHeight="15" x14ac:dyDescent="0.25"/>
  <cols>
    <col min="3" max="3" width="17.42578125" customWidth="1"/>
    <col min="4" max="4" width="20.7109375" customWidth="1"/>
    <col min="5" max="5" width="9.140625" customWidth="1"/>
    <col min="6" max="6" width="18.7109375" customWidth="1"/>
    <col min="7" max="7" width="18.28515625" customWidth="1"/>
    <col min="8" max="8" width="22" customWidth="1"/>
    <col min="9" max="9" width="8.85546875" customWidth="1"/>
    <col min="10" max="10" width="17.140625" customWidth="1"/>
    <col min="11" max="11" width="8" customWidth="1"/>
    <col min="12" max="12" width="18.28515625" customWidth="1"/>
    <col min="13" max="13" width="7.5703125" customWidth="1"/>
    <col min="14" max="14" width="18.42578125" customWidth="1"/>
    <col min="16" max="42" width="9.140625" style="43"/>
  </cols>
  <sheetData>
    <row r="1" spans="1:42" ht="18.75" x14ac:dyDescent="0.3">
      <c r="A1" s="616" t="s">
        <v>323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</row>
    <row r="2" spans="1:42" ht="18.75" x14ac:dyDescent="0.3">
      <c r="A2" s="2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42" x14ac:dyDescent="0.25">
      <c r="A3" s="752" t="s">
        <v>102</v>
      </c>
      <c r="B3" s="752" t="s">
        <v>25</v>
      </c>
      <c r="C3" s="752"/>
      <c r="D3" s="762">
        <v>1</v>
      </c>
      <c r="E3" s="763"/>
      <c r="F3" s="767">
        <v>0.7</v>
      </c>
      <c r="G3" s="768"/>
      <c r="H3" s="764">
        <v>0.5</v>
      </c>
      <c r="I3" s="765"/>
      <c r="J3" s="766">
        <v>0.4</v>
      </c>
      <c r="K3" s="436"/>
      <c r="L3" s="769">
        <v>0.3</v>
      </c>
      <c r="M3" s="770"/>
      <c r="N3" s="771">
        <v>0.1</v>
      </c>
      <c r="O3" s="772"/>
    </row>
    <row r="4" spans="1:42" x14ac:dyDescent="0.25">
      <c r="A4" s="752"/>
      <c r="B4" s="752"/>
      <c r="C4" s="752"/>
      <c r="D4" s="155" t="s">
        <v>103</v>
      </c>
      <c r="E4" s="155" t="s">
        <v>101</v>
      </c>
      <c r="F4" s="158" t="s">
        <v>103</v>
      </c>
      <c r="G4" s="158" t="s">
        <v>101</v>
      </c>
      <c r="H4" s="156" t="s">
        <v>103</v>
      </c>
      <c r="I4" s="156" t="s">
        <v>101</v>
      </c>
      <c r="J4" s="157" t="s">
        <v>103</v>
      </c>
      <c r="K4" s="157" t="s">
        <v>101</v>
      </c>
      <c r="L4" s="159" t="s">
        <v>103</v>
      </c>
      <c r="M4" s="159" t="s">
        <v>101</v>
      </c>
      <c r="N4" s="160" t="s">
        <v>103</v>
      </c>
      <c r="O4" s="160" t="s">
        <v>101</v>
      </c>
    </row>
    <row r="5" spans="1:42" ht="21.75" customHeight="1" x14ac:dyDescent="0.25">
      <c r="A5" s="759">
        <v>1</v>
      </c>
      <c r="B5" s="753" t="s">
        <v>390</v>
      </c>
      <c r="C5" s="754"/>
      <c r="D5" s="161" t="s">
        <v>401</v>
      </c>
      <c r="E5" s="162">
        <v>4</v>
      </c>
      <c r="F5" s="161">
        <v>0</v>
      </c>
      <c r="G5" s="164">
        <v>0</v>
      </c>
      <c r="H5" s="161" t="s">
        <v>402</v>
      </c>
      <c r="I5" s="163">
        <v>181</v>
      </c>
      <c r="J5" s="161">
        <v>0</v>
      </c>
      <c r="K5" s="161">
        <v>0</v>
      </c>
      <c r="L5" s="165">
        <v>0</v>
      </c>
      <c r="M5" s="166">
        <v>0</v>
      </c>
      <c r="N5" s="167">
        <v>0</v>
      </c>
      <c r="O5" s="167">
        <v>0</v>
      </c>
    </row>
    <row r="6" spans="1:42" s="1" customFormat="1" x14ac:dyDescent="0.25">
      <c r="A6" s="760"/>
      <c r="B6" s="755"/>
      <c r="C6" s="756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</row>
    <row r="7" spans="1:42" s="1" customFormat="1" x14ac:dyDescent="0.25">
      <c r="A7" s="760"/>
      <c r="B7" s="755"/>
      <c r="C7" s="756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</row>
    <row r="8" spans="1:42" s="1" customFormat="1" x14ac:dyDescent="0.25">
      <c r="A8" s="760"/>
      <c r="B8" s="755"/>
      <c r="C8" s="756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</row>
    <row r="9" spans="1:42" s="1" customFormat="1" x14ac:dyDescent="0.25">
      <c r="A9" s="760"/>
      <c r="B9" s="755"/>
      <c r="C9" s="756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</row>
    <row r="10" spans="1:42" s="1" customFormat="1" x14ac:dyDescent="0.25">
      <c r="A10" s="760"/>
      <c r="B10" s="755"/>
      <c r="C10" s="756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</row>
    <row r="11" spans="1:42" s="1" customFormat="1" x14ac:dyDescent="0.25">
      <c r="A11" s="760"/>
      <c r="B11" s="755"/>
      <c r="C11" s="756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</row>
    <row r="12" spans="1:42" s="1" customFormat="1" x14ac:dyDescent="0.25">
      <c r="A12" s="760"/>
      <c r="B12" s="755"/>
      <c r="C12" s="756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</row>
    <row r="13" spans="1:42" s="1" customFormat="1" x14ac:dyDescent="0.25">
      <c r="A13" s="760"/>
      <c r="B13" s="755"/>
      <c r="C13" s="756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</row>
    <row r="14" spans="1:42" s="1" customFormat="1" x14ac:dyDescent="0.25">
      <c r="A14" s="760"/>
      <c r="B14" s="755"/>
      <c r="C14" s="756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</row>
    <row r="15" spans="1:42" s="1" customFormat="1" x14ac:dyDescent="0.25">
      <c r="A15" s="760"/>
      <c r="B15" s="755"/>
      <c r="C15" s="756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</row>
    <row r="16" spans="1:42" s="1" customFormat="1" x14ac:dyDescent="0.25">
      <c r="A16" s="760"/>
      <c r="B16" s="755"/>
      <c r="C16" s="756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</row>
    <row r="17" spans="1:42" s="1" customFormat="1" x14ac:dyDescent="0.25">
      <c r="A17" s="760"/>
      <c r="B17" s="755"/>
      <c r="C17" s="756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</row>
    <row r="18" spans="1:42" s="1" customFormat="1" x14ac:dyDescent="0.25">
      <c r="A18" s="761"/>
      <c r="B18" s="757"/>
      <c r="C18" s="758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</row>
    <row r="19" spans="1:4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42" ht="48" customHeight="1" x14ac:dyDescent="0.25">
      <c r="A20" s="750" t="s">
        <v>155</v>
      </c>
      <c r="B20" s="750"/>
      <c r="C20" s="750"/>
      <c r="D20" s="750"/>
      <c r="E20" s="193"/>
      <c r="F20" s="751" t="s">
        <v>156</v>
      </c>
      <c r="G20" s="751"/>
      <c r="H20" s="11"/>
      <c r="I20" s="577" t="s">
        <v>157</v>
      </c>
      <c r="J20" s="577"/>
      <c r="K20" s="577"/>
      <c r="L20" s="577"/>
      <c r="M20" s="11"/>
      <c r="N20" s="11"/>
      <c r="O20" s="11"/>
    </row>
  </sheetData>
  <sheetProtection algorithmName="SHA-512" hashValue="Tv4V3MqG7RUZTotLtxAmc2IIUO/y/cfUkDvd1kSxcpHp2a7sornWca1wRsHNFUKF/3teK2zNV9hIHFZz2YY7ag==" saltValue="5nbKGk2rTpk9TxFc6H+CMg==" spinCount="100000" sheet="1" objects="1" scenarios="1"/>
  <mergeCells count="14">
    <mergeCell ref="A20:D20"/>
    <mergeCell ref="F20:G20"/>
    <mergeCell ref="I20:L20"/>
    <mergeCell ref="A1:O1"/>
    <mergeCell ref="A3:A4"/>
    <mergeCell ref="B3:C4"/>
    <mergeCell ref="B5:C18"/>
    <mergeCell ref="A5:A18"/>
    <mergeCell ref="D3:E3"/>
    <mergeCell ref="H3:I3"/>
    <mergeCell ref="J3:K3"/>
    <mergeCell ref="F3:G3"/>
    <mergeCell ref="L3:M3"/>
    <mergeCell ref="N3:O3"/>
  </mergeCells>
  <pageMargins left="0.7" right="0.7" top="0.75" bottom="0.75" header="0.3" footer="0.3"/>
  <pageSetup paperSize="9" scale="4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F29"/>
  <sheetViews>
    <sheetView view="pageBreakPreview" topLeftCell="A7" zoomScaleSheetLayoutView="100" workbookViewId="0">
      <selection activeCell="C3" sqref="C3:E3"/>
    </sheetView>
  </sheetViews>
  <sheetFormatPr defaultRowHeight="15" x14ac:dyDescent="0.25"/>
  <cols>
    <col min="2" max="2" width="54.7109375" customWidth="1"/>
    <col min="3" max="3" width="9.5703125" customWidth="1"/>
    <col min="4" max="4" width="10.85546875" customWidth="1"/>
    <col min="5" max="5" width="11.85546875" customWidth="1"/>
  </cols>
  <sheetData>
    <row r="1" spans="1:6" ht="18.75" x14ac:dyDescent="0.3">
      <c r="A1" s="616" t="s">
        <v>324</v>
      </c>
      <c r="B1" s="616"/>
      <c r="C1" s="616"/>
      <c r="D1" s="616"/>
      <c r="E1" s="616"/>
    </row>
    <row r="2" spans="1:6" ht="18.75" x14ac:dyDescent="0.3">
      <c r="A2" s="23"/>
      <c r="B2" s="12"/>
      <c r="C2" s="72"/>
      <c r="D2" s="12"/>
      <c r="E2" s="12"/>
    </row>
    <row r="3" spans="1:6" ht="26.25" customHeight="1" x14ac:dyDescent="0.25">
      <c r="A3" s="773" t="s">
        <v>36</v>
      </c>
      <c r="B3" s="773" t="s">
        <v>116</v>
      </c>
      <c r="C3" s="776" t="s">
        <v>117</v>
      </c>
      <c r="D3" s="777"/>
      <c r="E3" s="778"/>
    </row>
    <row r="4" spans="1:6" x14ac:dyDescent="0.25">
      <c r="A4" s="774"/>
      <c r="B4" s="775"/>
      <c r="C4" s="138" t="s">
        <v>20</v>
      </c>
      <c r="D4" s="139" t="s">
        <v>0</v>
      </c>
      <c r="E4" s="121" t="s">
        <v>1</v>
      </c>
    </row>
    <row r="5" spans="1:6" ht="31.5" x14ac:dyDescent="0.25">
      <c r="A5" s="169">
        <v>1</v>
      </c>
      <c r="B5" s="170" t="s">
        <v>104</v>
      </c>
      <c r="C5" s="171">
        <f>SUM(D5:E5)</f>
        <v>38</v>
      </c>
      <c r="D5" s="168">
        <v>32</v>
      </c>
      <c r="E5" s="204">
        <v>6</v>
      </c>
    </row>
    <row r="6" spans="1:6" ht="15.75" x14ac:dyDescent="0.25">
      <c r="A6" s="169">
        <v>2</v>
      </c>
      <c r="B6" s="172" t="s">
        <v>105</v>
      </c>
      <c r="C6" s="171">
        <f t="shared" ref="C6:C25" si="0">SUM(D6:E6)</f>
        <v>143</v>
      </c>
      <c r="D6" s="168">
        <v>60</v>
      </c>
      <c r="E6" s="204">
        <v>83</v>
      </c>
    </row>
    <row r="7" spans="1:6" ht="15.75" x14ac:dyDescent="0.25">
      <c r="A7" s="173" t="s">
        <v>118</v>
      </c>
      <c r="B7" s="172" t="s">
        <v>106</v>
      </c>
      <c r="C7" s="171">
        <f t="shared" si="0"/>
        <v>181</v>
      </c>
      <c r="D7" s="168">
        <v>72</v>
      </c>
      <c r="E7" s="204">
        <v>109</v>
      </c>
    </row>
    <row r="8" spans="1:6" ht="15.75" x14ac:dyDescent="0.25">
      <c r="A8" s="169">
        <v>3</v>
      </c>
      <c r="B8" s="170" t="s">
        <v>107</v>
      </c>
      <c r="C8" s="171">
        <f t="shared" si="0"/>
        <v>0</v>
      </c>
      <c r="D8" s="168">
        <v>0</v>
      </c>
      <c r="E8" s="204">
        <v>0</v>
      </c>
    </row>
    <row r="9" spans="1:6" ht="15.75" x14ac:dyDescent="0.25">
      <c r="A9" s="174" t="s">
        <v>119</v>
      </c>
      <c r="B9" s="172" t="s">
        <v>106</v>
      </c>
      <c r="C9" s="171">
        <f t="shared" si="0"/>
        <v>0</v>
      </c>
      <c r="D9" s="168">
        <v>0</v>
      </c>
      <c r="E9" s="204">
        <v>0</v>
      </c>
    </row>
    <row r="10" spans="1:6" ht="15.75" x14ac:dyDescent="0.25">
      <c r="A10" s="169">
        <v>4</v>
      </c>
      <c r="B10" s="172" t="s">
        <v>158</v>
      </c>
      <c r="C10" s="171">
        <f t="shared" si="0"/>
        <v>76</v>
      </c>
      <c r="D10" s="114">
        <f>D11+D12+D13</f>
        <v>49</v>
      </c>
      <c r="E10" s="114">
        <f>E11+E12+E13</f>
        <v>27</v>
      </c>
    </row>
    <row r="11" spans="1:6" ht="15.75" x14ac:dyDescent="0.25">
      <c r="A11" s="175" t="s">
        <v>120</v>
      </c>
      <c r="B11" s="172" t="s">
        <v>108</v>
      </c>
      <c r="C11" s="171">
        <f t="shared" si="0"/>
        <v>26</v>
      </c>
      <c r="D11" s="168">
        <v>15</v>
      </c>
      <c r="E11" s="204">
        <v>11</v>
      </c>
    </row>
    <row r="12" spans="1:6" ht="15.75" x14ac:dyDescent="0.25">
      <c r="A12" s="175" t="s">
        <v>121</v>
      </c>
      <c r="B12" s="170" t="s">
        <v>109</v>
      </c>
      <c r="C12" s="171">
        <f t="shared" si="0"/>
        <v>44</v>
      </c>
      <c r="D12" s="179">
        <v>29</v>
      </c>
      <c r="E12" s="25">
        <v>15</v>
      </c>
    </row>
    <row r="13" spans="1:6" ht="15.75" x14ac:dyDescent="0.25">
      <c r="A13" s="175" t="s">
        <v>122</v>
      </c>
      <c r="B13" s="176" t="s">
        <v>110</v>
      </c>
      <c r="C13" s="171">
        <f t="shared" si="0"/>
        <v>6</v>
      </c>
      <c r="D13" s="179">
        <v>5</v>
      </c>
      <c r="E13" s="25">
        <v>1</v>
      </c>
    </row>
    <row r="14" spans="1:6" ht="15.75" x14ac:dyDescent="0.25">
      <c r="A14" s="169">
        <v>5</v>
      </c>
      <c r="B14" s="170" t="s">
        <v>111</v>
      </c>
      <c r="C14" s="171">
        <f t="shared" si="0"/>
        <v>1</v>
      </c>
      <c r="D14" s="168">
        <v>1</v>
      </c>
      <c r="E14" s="25">
        <v>0</v>
      </c>
    </row>
    <row r="15" spans="1:6" ht="15.75" x14ac:dyDescent="0.25">
      <c r="A15" s="169">
        <v>6</v>
      </c>
      <c r="B15" s="172" t="s">
        <v>159</v>
      </c>
      <c r="C15" s="171">
        <f>SUM(D15:E15)</f>
        <v>3</v>
      </c>
      <c r="D15" s="168">
        <v>3</v>
      </c>
      <c r="E15" s="25">
        <v>0</v>
      </c>
      <c r="F15" t="s">
        <v>215</v>
      </c>
    </row>
    <row r="16" spans="1:6" ht="15.75" x14ac:dyDescent="0.25">
      <c r="A16" s="169">
        <v>7</v>
      </c>
      <c r="B16" s="172" t="s">
        <v>112</v>
      </c>
      <c r="C16" s="171">
        <f t="shared" ref="C16:C17" si="1">SUM(D16:E16)</f>
        <v>4</v>
      </c>
      <c r="D16" s="168">
        <v>2</v>
      </c>
      <c r="E16" s="25">
        <v>2</v>
      </c>
      <c r="F16">
        <f>'№7. Группы здоровья'!AO6</f>
        <v>4</v>
      </c>
    </row>
    <row r="17" spans="1:5" ht="15.75" x14ac:dyDescent="0.25">
      <c r="A17" s="177">
        <v>8</v>
      </c>
      <c r="B17" s="170" t="s">
        <v>113</v>
      </c>
      <c r="C17" s="171">
        <f t="shared" si="1"/>
        <v>0</v>
      </c>
      <c r="D17" s="179">
        <v>0</v>
      </c>
      <c r="E17" s="25">
        <v>0</v>
      </c>
    </row>
    <row r="18" spans="1:5" ht="32.25" customHeight="1" x14ac:dyDescent="0.25">
      <c r="A18" s="169">
        <v>9</v>
      </c>
      <c r="B18" s="170" t="s">
        <v>243</v>
      </c>
      <c r="C18" s="171">
        <f t="shared" si="0"/>
        <v>0</v>
      </c>
      <c r="D18" s="292">
        <f>D21+D20+D19</f>
        <v>0</v>
      </c>
      <c r="E18" s="292">
        <f>E21+E20+E19</f>
        <v>0</v>
      </c>
    </row>
    <row r="19" spans="1:5" ht="19.5" customHeight="1" x14ac:dyDescent="0.25">
      <c r="A19" s="174" t="s">
        <v>240</v>
      </c>
      <c r="B19" s="170" t="s">
        <v>244</v>
      </c>
      <c r="C19" s="171">
        <f>D19+E19</f>
        <v>0</v>
      </c>
      <c r="D19" s="168">
        <v>0</v>
      </c>
      <c r="E19" s="25">
        <v>0</v>
      </c>
    </row>
    <row r="20" spans="1:5" ht="19.5" customHeight="1" x14ac:dyDescent="0.25">
      <c r="A20" s="174" t="s">
        <v>241</v>
      </c>
      <c r="B20" s="170" t="s">
        <v>245</v>
      </c>
      <c r="C20" s="171">
        <f t="shared" ref="C20:C21" si="2">D20+E20</f>
        <v>0</v>
      </c>
      <c r="D20" s="168">
        <v>0</v>
      </c>
      <c r="E20" s="25">
        <v>0</v>
      </c>
    </row>
    <row r="21" spans="1:5" ht="19.5" customHeight="1" x14ac:dyDescent="0.25">
      <c r="A21" s="174" t="s">
        <v>242</v>
      </c>
      <c r="B21" s="170" t="s">
        <v>246</v>
      </c>
      <c r="C21" s="171">
        <f t="shared" si="2"/>
        <v>0</v>
      </c>
      <c r="D21" s="168">
        <v>0</v>
      </c>
      <c r="E21" s="25">
        <v>0</v>
      </c>
    </row>
    <row r="22" spans="1:5" ht="19.5" customHeight="1" x14ac:dyDescent="0.25">
      <c r="A22" s="169">
        <v>10</v>
      </c>
      <c r="B22" s="170" t="s">
        <v>114</v>
      </c>
      <c r="C22" s="171">
        <f t="shared" si="0"/>
        <v>1</v>
      </c>
      <c r="D22" s="168">
        <v>1</v>
      </c>
      <c r="E22" s="204">
        <v>0</v>
      </c>
    </row>
    <row r="23" spans="1:5" ht="15.75" x14ac:dyDescent="0.25">
      <c r="A23" s="178">
        <v>11</v>
      </c>
      <c r="B23" s="172" t="s">
        <v>160</v>
      </c>
      <c r="C23" s="171">
        <f t="shared" si="0"/>
        <v>6</v>
      </c>
      <c r="D23" s="180">
        <v>0</v>
      </c>
      <c r="E23" s="181">
        <v>6</v>
      </c>
    </row>
    <row r="24" spans="1:5" ht="31.5" x14ac:dyDescent="0.25">
      <c r="A24" s="178">
        <v>12</v>
      </c>
      <c r="B24" s="172" t="s">
        <v>200</v>
      </c>
      <c r="C24" s="171">
        <f t="shared" si="0"/>
        <v>0</v>
      </c>
      <c r="D24" s="180">
        <v>0</v>
      </c>
      <c r="E24" s="181">
        <v>0</v>
      </c>
    </row>
    <row r="25" spans="1:5" x14ac:dyDescent="0.25">
      <c r="A25" s="120"/>
      <c r="B25" s="148" t="s">
        <v>115</v>
      </c>
      <c r="C25" s="114">
        <f t="shared" si="0"/>
        <v>272</v>
      </c>
      <c r="D25" s="143">
        <f>D5+D6+D8+D10+D14+D15+D16+D17+D18+D22+D23+D24</f>
        <v>148</v>
      </c>
      <c r="E25" s="143">
        <f>E5+E6+E8+E10+E14+E15+E16+E17+E18+E22+E23+E24</f>
        <v>124</v>
      </c>
    </row>
    <row r="26" spans="1:5" x14ac:dyDescent="0.25">
      <c r="A26" s="12"/>
      <c r="B26" s="12"/>
      <c r="C26" s="12"/>
      <c r="D26" s="12"/>
      <c r="E26" s="12"/>
    </row>
    <row r="27" spans="1:5" ht="48.75" customHeight="1" x14ac:dyDescent="0.25">
      <c r="A27" s="423" t="s">
        <v>157</v>
      </c>
      <c r="B27" s="423"/>
      <c r="C27" s="423"/>
      <c r="D27" s="423"/>
      <c r="E27" s="423"/>
    </row>
    <row r="28" spans="1:5" x14ac:dyDescent="0.25">
      <c r="A28" s="12"/>
      <c r="B28" s="12"/>
      <c r="C28" s="12"/>
      <c r="D28" s="12"/>
      <c r="E28" s="12"/>
    </row>
    <row r="29" spans="1:5" x14ac:dyDescent="0.25">
      <c r="A29" s="12"/>
      <c r="B29" s="12"/>
      <c r="C29" s="12"/>
      <c r="D29" s="12"/>
      <c r="E29" s="12"/>
    </row>
  </sheetData>
  <sheetProtection algorithmName="SHA-512" hashValue="wz+mY1Jt7wIjsUXhWEZ804cUQI/gHO3yoaaz6ac0F57H8hPKYIjzxdiZmRnU/dI/tU2HUa2wfJbSkuaic8oiPA==" saltValue="L56giviImQELDKUunIojYg==" spinCount="100000" sheet="1" objects="1" scenarios="1"/>
  <mergeCells count="5">
    <mergeCell ref="A1:E1"/>
    <mergeCell ref="A3:A4"/>
    <mergeCell ref="B3:B4"/>
    <mergeCell ref="C3:E3"/>
    <mergeCell ref="A27:E27"/>
  </mergeCells>
  <pageMargins left="0.7" right="0.7" top="0.75" bottom="0.75" header="0.3" footer="0.3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view="pageBreakPreview" zoomScaleSheetLayoutView="100" workbookViewId="0">
      <selection activeCell="X9" sqref="X9"/>
    </sheetView>
  </sheetViews>
  <sheetFormatPr defaultRowHeight="15" x14ac:dyDescent="0.25"/>
  <cols>
    <col min="3" max="3" width="16.42578125" customWidth="1"/>
    <col min="31" max="33" width="9.140625" style="43"/>
  </cols>
  <sheetData>
    <row r="1" spans="1:33" ht="18.75" x14ac:dyDescent="0.3">
      <c r="A1" s="363" t="s">
        <v>348</v>
      </c>
    </row>
    <row r="2" spans="1:33" ht="18.75" x14ac:dyDescent="0.3">
      <c r="A2" s="363"/>
    </row>
    <row r="3" spans="1:33" ht="15.75" x14ac:dyDescent="0.25">
      <c r="A3" s="659" t="s">
        <v>36</v>
      </c>
      <c r="B3" s="661" t="s">
        <v>25</v>
      </c>
      <c r="C3" s="662"/>
      <c r="D3" s="785" t="s">
        <v>334</v>
      </c>
      <c r="E3" s="786"/>
      <c r="F3" s="786"/>
      <c r="G3" s="786"/>
      <c r="H3" s="786"/>
      <c r="I3" s="786"/>
      <c r="J3" s="786"/>
      <c r="K3" s="786"/>
      <c r="L3" s="786"/>
      <c r="M3" s="786"/>
      <c r="N3" s="786"/>
      <c r="O3" s="786"/>
      <c r="P3" s="786"/>
      <c r="Q3" s="786"/>
      <c r="R3" s="786"/>
      <c r="S3" s="786"/>
      <c r="T3" s="786"/>
      <c r="U3" s="786"/>
      <c r="V3" s="786"/>
      <c r="W3" s="786"/>
      <c r="X3" s="786"/>
      <c r="Y3" s="786"/>
      <c r="Z3" s="786"/>
      <c r="AA3" s="786"/>
      <c r="AB3" s="786"/>
      <c r="AC3" s="786"/>
      <c r="AD3" s="787"/>
      <c r="AE3" s="362"/>
      <c r="AF3" s="362"/>
      <c r="AG3" s="362"/>
    </row>
    <row r="4" spans="1:33" x14ac:dyDescent="0.25">
      <c r="A4" s="782"/>
      <c r="B4" s="783"/>
      <c r="C4" s="784"/>
      <c r="D4" s="788" t="s">
        <v>123</v>
      </c>
      <c r="E4" s="788"/>
      <c r="F4" s="788"/>
      <c r="G4" s="791" t="s">
        <v>333</v>
      </c>
      <c r="H4" s="792"/>
      <c r="I4" s="793"/>
      <c r="J4" s="794" t="s">
        <v>124</v>
      </c>
      <c r="K4" s="795"/>
      <c r="L4" s="796"/>
      <c r="M4" s="441" t="s">
        <v>125</v>
      </c>
      <c r="N4" s="442"/>
      <c r="O4" s="443"/>
      <c r="P4" s="797" t="s">
        <v>126</v>
      </c>
      <c r="Q4" s="798"/>
      <c r="R4" s="799"/>
      <c r="S4" s="800" t="s">
        <v>127</v>
      </c>
      <c r="T4" s="801"/>
      <c r="U4" s="802"/>
      <c r="V4" s="665" t="s">
        <v>128</v>
      </c>
      <c r="W4" s="666"/>
      <c r="X4" s="667"/>
      <c r="Y4" s="789" t="s">
        <v>332</v>
      </c>
      <c r="Z4" s="790"/>
      <c r="AA4" s="790"/>
      <c r="AB4" s="444" t="s">
        <v>20</v>
      </c>
      <c r="AC4" s="444"/>
      <c r="AD4" s="444"/>
      <c r="AE4" s="781"/>
      <c r="AF4" s="781"/>
      <c r="AG4" s="781"/>
    </row>
    <row r="5" spans="1:33" x14ac:dyDescent="0.25">
      <c r="A5" s="660"/>
      <c r="B5" s="663"/>
      <c r="C5" s="664"/>
      <c r="D5" s="361" t="s">
        <v>20</v>
      </c>
      <c r="E5" s="361" t="s">
        <v>0</v>
      </c>
      <c r="F5" s="361" t="s">
        <v>1</v>
      </c>
      <c r="G5" s="360" t="s">
        <v>20</v>
      </c>
      <c r="H5" s="360" t="s">
        <v>0</v>
      </c>
      <c r="I5" s="360" t="s">
        <v>1</v>
      </c>
      <c r="J5" s="342" t="s">
        <v>20</v>
      </c>
      <c r="K5" s="342" t="s">
        <v>0</v>
      </c>
      <c r="L5" s="342" t="s">
        <v>1</v>
      </c>
      <c r="M5" s="344" t="s">
        <v>20</v>
      </c>
      <c r="N5" s="344" t="s">
        <v>0</v>
      </c>
      <c r="O5" s="344" t="s">
        <v>1</v>
      </c>
      <c r="P5" s="359" t="s">
        <v>20</v>
      </c>
      <c r="Q5" s="359" t="s">
        <v>0</v>
      </c>
      <c r="R5" s="359" t="s">
        <v>1</v>
      </c>
      <c r="S5" s="185" t="s">
        <v>20</v>
      </c>
      <c r="T5" s="185" t="s">
        <v>0</v>
      </c>
      <c r="U5" s="185" t="s">
        <v>1</v>
      </c>
      <c r="V5" s="131" t="s">
        <v>20</v>
      </c>
      <c r="W5" s="131" t="s">
        <v>0</v>
      </c>
      <c r="X5" s="131" t="s">
        <v>1</v>
      </c>
      <c r="Y5" s="358" t="s">
        <v>20</v>
      </c>
      <c r="Z5" s="358" t="s">
        <v>0</v>
      </c>
      <c r="AA5" s="357" t="s">
        <v>1</v>
      </c>
      <c r="AB5" s="343" t="s">
        <v>20</v>
      </c>
      <c r="AC5" s="343" t="s">
        <v>0</v>
      </c>
      <c r="AD5" s="343" t="s">
        <v>1</v>
      </c>
      <c r="AE5" s="89"/>
      <c r="AF5" s="89"/>
      <c r="AG5" s="89"/>
    </row>
    <row r="6" spans="1:33" x14ac:dyDescent="0.25">
      <c r="A6" s="390">
        <v>1</v>
      </c>
      <c r="B6" s="581" t="s">
        <v>399</v>
      </c>
      <c r="C6" s="582"/>
      <c r="D6" s="356">
        <f>SUM(E6:F6)</f>
        <v>147</v>
      </c>
      <c r="E6" s="182">
        <v>81</v>
      </c>
      <c r="F6" s="182">
        <v>66</v>
      </c>
      <c r="G6" s="355">
        <f>SUM(H6:I6)</f>
        <v>133</v>
      </c>
      <c r="H6" s="182">
        <v>79</v>
      </c>
      <c r="I6" s="182">
        <v>54</v>
      </c>
      <c r="J6" s="354">
        <f>SUM(K6:L6)</f>
        <v>157</v>
      </c>
      <c r="K6" s="182">
        <v>88</v>
      </c>
      <c r="L6" s="182">
        <v>69</v>
      </c>
      <c r="M6" s="353">
        <f>SUM(N6:O6)</f>
        <v>173</v>
      </c>
      <c r="N6" s="182">
        <v>95</v>
      </c>
      <c r="O6" s="182">
        <v>78</v>
      </c>
      <c r="P6" s="352">
        <f>SUM(Q6:R6)</f>
        <v>184</v>
      </c>
      <c r="Q6" s="182">
        <v>80</v>
      </c>
      <c r="R6" s="182">
        <v>104</v>
      </c>
      <c r="S6" s="70">
        <f>SUM(T6:U6)</f>
        <v>179</v>
      </c>
      <c r="T6" s="182">
        <v>92</v>
      </c>
      <c r="U6" s="182">
        <v>87</v>
      </c>
      <c r="V6" s="137">
        <f>SUM(W6:X6)</f>
        <v>182</v>
      </c>
      <c r="W6" s="183">
        <v>95</v>
      </c>
      <c r="X6" s="183">
        <v>87</v>
      </c>
      <c r="Y6" s="351">
        <f>SUM(Z6:AA6)</f>
        <v>23</v>
      </c>
      <c r="Z6" s="183">
        <v>7</v>
      </c>
      <c r="AA6" s="350">
        <v>16</v>
      </c>
      <c r="AB6" s="20">
        <f>SUM(AC6:AD6)</f>
        <v>1155</v>
      </c>
      <c r="AC6" s="20">
        <f>SUM(E6,H6,K6,N6,Q6,T6,W6,)</f>
        <v>610</v>
      </c>
      <c r="AD6" s="20">
        <f>SUM(F6,I6,L6,O6,R6,U6,X6,)</f>
        <v>545</v>
      </c>
      <c r="AE6" s="347"/>
      <c r="AF6" s="347"/>
      <c r="AG6" s="347"/>
    </row>
    <row r="7" spans="1:3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3" ht="50.25" customHeight="1" x14ac:dyDescent="0.25">
      <c r="A8" s="577" t="s">
        <v>157</v>
      </c>
      <c r="B8" s="577"/>
      <c r="C8" s="577"/>
      <c r="D8" s="577"/>
      <c r="E8" s="577"/>
      <c r="F8" s="577"/>
      <c r="G8" s="577"/>
      <c r="H8" s="577"/>
      <c r="I8" s="577"/>
      <c r="J8" s="577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 spans="1:3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spans="1:33" ht="38.25" customHeight="1" x14ac:dyDescent="0.25">
      <c r="A10" s="779" t="s">
        <v>349</v>
      </c>
      <c r="B10" s="780"/>
      <c r="C10" s="780"/>
      <c r="D10" s="780"/>
      <c r="E10" s="780"/>
      <c r="F10" s="780"/>
      <c r="G10" s="780"/>
      <c r="H10" s="780"/>
      <c r="I10" s="780"/>
      <c r="J10" s="780"/>
      <c r="K10" s="780"/>
      <c r="L10" s="780"/>
      <c r="M10" s="780"/>
      <c r="N10" s="780"/>
      <c r="O10" s="780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</row>
    <row r="11" spans="1:33" ht="33" customHeight="1" x14ac:dyDescent="0.25">
      <c r="A11" s="780"/>
      <c r="B11" s="780"/>
      <c r="C11" s="780"/>
      <c r="D11" s="780"/>
      <c r="E11" s="780"/>
      <c r="F11" s="780"/>
      <c r="G11" s="780"/>
      <c r="H11" s="780"/>
      <c r="I11" s="780"/>
      <c r="J11" s="780"/>
      <c r="K11" s="780"/>
      <c r="L11" s="780"/>
      <c r="M11" s="780"/>
      <c r="N11" s="780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</row>
    <row r="12" spans="1:33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spans="1:33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1:33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</sheetData>
  <sheetProtection algorithmName="SHA-512" hashValue="sVfY/gNdoOMfv6nRquWeMLzn42z/6bxbw7s3X7LZDn2yD9pXvtcuCv7mmexYPXT533TWh8xh5pzJychzGmNKDw==" saltValue="Sd9wdFdosJjUF8iRNvg1JA==" spinCount="100000" sheet="1" objects="1" scenarios="1"/>
  <mergeCells count="17">
    <mergeCell ref="V4:X4"/>
    <mergeCell ref="AB4:AD4"/>
    <mergeCell ref="A10:O10"/>
    <mergeCell ref="A11:N11"/>
    <mergeCell ref="A8:J8"/>
    <mergeCell ref="AE4:AG4"/>
    <mergeCell ref="A3:A5"/>
    <mergeCell ref="B3:C5"/>
    <mergeCell ref="B6:C6"/>
    <mergeCell ref="D3:AD3"/>
    <mergeCell ref="D4:F4"/>
    <mergeCell ref="Y4:AA4"/>
    <mergeCell ref="G4:I4"/>
    <mergeCell ref="J4:L4"/>
    <mergeCell ref="M4:O4"/>
    <mergeCell ref="P4:R4"/>
    <mergeCell ref="S4:U4"/>
  </mergeCells>
  <pageMargins left="0.7" right="0.7" top="0.75" bottom="0.75" header="0.3" footer="0.3"/>
  <pageSetup paperSize="9" scale="31" orientation="portrait" r:id="rId1"/>
  <colBreaks count="1" manualBreakCount="1">
    <brk id="30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CU14"/>
  <sheetViews>
    <sheetView view="pageBreakPreview" zoomScale="90" zoomScaleSheetLayoutView="90" workbookViewId="0">
      <selection activeCell="BG14" sqref="BG14"/>
    </sheetView>
  </sheetViews>
  <sheetFormatPr defaultRowHeight="15" x14ac:dyDescent="0.25"/>
  <cols>
    <col min="3" max="3" width="16" customWidth="1"/>
    <col min="28" max="30" width="9.140625" customWidth="1"/>
  </cols>
  <sheetData>
    <row r="1" spans="1:99" ht="18.75" x14ac:dyDescent="0.3">
      <c r="A1" s="23" t="s">
        <v>336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</row>
    <row r="2" spans="1:99" ht="18.75" x14ac:dyDescent="0.3">
      <c r="A2" s="2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</row>
    <row r="3" spans="1:99" ht="15.75" customHeight="1" x14ac:dyDescent="0.25">
      <c r="A3" s="749" t="s">
        <v>36</v>
      </c>
      <c r="B3" s="752" t="s">
        <v>25</v>
      </c>
      <c r="C3" s="752"/>
      <c r="D3" s="804" t="s">
        <v>131</v>
      </c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  <c r="S3" s="804"/>
      <c r="T3" s="804"/>
      <c r="U3" s="804"/>
      <c r="V3" s="804"/>
      <c r="W3" s="804"/>
      <c r="X3" s="804"/>
      <c r="Y3" s="804"/>
      <c r="Z3" s="804"/>
      <c r="AA3" s="804"/>
      <c r="AB3" s="804"/>
      <c r="AC3" s="804"/>
      <c r="AD3" s="804"/>
      <c r="AE3" s="804"/>
      <c r="AF3" s="804"/>
      <c r="AG3" s="804"/>
      <c r="AH3" s="804" t="s">
        <v>161</v>
      </c>
      <c r="AI3" s="804"/>
      <c r="AJ3" s="804"/>
      <c r="AK3" s="804"/>
      <c r="AL3" s="804"/>
      <c r="AM3" s="804"/>
      <c r="AN3" s="804"/>
      <c r="AO3" s="804"/>
      <c r="AP3" s="804"/>
      <c r="AQ3" s="804"/>
      <c r="AR3" s="804"/>
      <c r="AS3" s="804"/>
      <c r="AT3" s="804"/>
      <c r="AU3" s="804"/>
      <c r="AV3" s="804"/>
      <c r="AW3" s="804"/>
      <c r="AX3" s="804"/>
      <c r="AY3" s="804"/>
      <c r="AZ3" s="804"/>
      <c r="BA3" s="804"/>
      <c r="BB3" s="804"/>
      <c r="BC3" s="804"/>
      <c r="BD3" s="804"/>
      <c r="BE3" s="804"/>
      <c r="BF3" s="804"/>
      <c r="BG3" s="804"/>
      <c r="BH3" s="804"/>
      <c r="BI3" s="804"/>
      <c r="BJ3" s="804"/>
      <c r="BK3" s="804"/>
      <c r="BL3" s="804" t="s">
        <v>162</v>
      </c>
      <c r="BM3" s="804"/>
      <c r="BN3" s="804"/>
      <c r="BO3" s="804"/>
      <c r="BP3" s="804"/>
      <c r="BQ3" s="804"/>
      <c r="BR3" s="804"/>
      <c r="BS3" s="804"/>
      <c r="BT3" s="804"/>
      <c r="BU3" s="804"/>
      <c r="BV3" s="804"/>
      <c r="BW3" s="804"/>
      <c r="BX3" s="804"/>
      <c r="BY3" s="804"/>
      <c r="BZ3" s="804"/>
      <c r="CA3" s="804"/>
      <c r="CB3" s="804"/>
      <c r="CC3" s="804"/>
      <c r="CD3" s="804"/>
      <c r="CE3" s="804"/>
      <c r="CF3" s="804"/>
      <c r="CG3" s="804"/>
      <c r="CH3" s="804"/>
      <c r="CI3" s="804"/>
      <c r="CJ3" s="804"/>
      <c r="CK3" s="804"/>
      <c r="CL3" s="804"/>
      <c r="CM3" s="804"/>
      <c r="CN3" s="804"/>
      <c r="CO3" s="804"/>
      <c r="CP3" s="803" t="s">
        <v>28</v>
      </c>
      <c r="CQ3" s="803"/>
      <c r="CR3" s="803"/>
      <c r="CS3" s="808" t="s">
        <v>313</v>
      </c>
      <c r="CT3" s="809"/>
      <c r="CU3" s="810"/>
    </row>
    <row r="4" spans="1:99" ht="15" customHeight="1" x14ac:dyDescent="0.25">
      <c r="A4" s="749"/>
      <c r="B4" s="752"/>
      <c r="C4" s="752"/>
      <c r="D4" s="806" t="s">
        <v>123</v>
      </c>
      <c r="E4" s="806"/>
      <c r="F4" s="806"/>
      <c r="G4" s="807" t="s">
        <v>129</v>
      </c>
      <c r="H4" s="807"/>
      <c r="I4" s="807"/>
      <c r="J4" s="807" t="s">
        <v>124</v>
      </c>
      <c r="K4" s="807"/>
      <c r="L4" s="807"/>
      <c r="M4" s="807" t="s">
        <v>125</v>
      </c>
      <c r="N4" s="807"/>
      <c r="O4" s="807"/>
      <c r="P4" s="807" t="s">
        <v>126</v>
      </c>
      <c r="Q4" s="807"/>
      <c r="R4" s="807"/>
      <c r="S4" s="807" t="s">
        <v>127</v>
      </c>
      <c r="T4" s="807"/>
      <c r="U4" s="807"/>
      <c r="V4" s="807" t="s">
        <v>128</v>
      </c>
      <c r="W4" s="807"/>
      <c r="X4" s="807"/>
      <c r="Y4" s="807" t="s">
        <v>20</v>
      </c>
      <c r="Z4" s="807"/>
      <c r="AA4" s="807"/>
      <c r="AB4" s="444" t="s">
        <v>314</v>
      </c>
      <c r="AC4" s="444"/>
      <c r="AD4" s="444"/>
      <c r="AE4" s="805" t="s">
        <v>130</v>
      </c>
      <c r="AF4" s="805"/>
      <c r="AG4" s="805"/>
      <c r="AH4" s="806" t="s">
        <v>123</v>
      </c>
      <c r="AI4" s="806"/>
      <c r="AJ4" s="806"/>
      <c r="AK4" s="807" t="s">
        <v>129</v>
      </c>
      <c r="AL4" s="807"/>
      <c r="AM4" s="807"/>
      <c r="AN4" s="807" t="s">
        <v>124</v>
      </c>
      <c r="AO4" s="807"/>
      <c r="AP4" s="807"/>
      <c r="AQ4" s="807" t="s">
        <v>125</v>
      </c>
      <c r="AR4" s="807"/>
      <c r="AS4" s="807"/>
      <c r="AT4" s="807" t="s">
        <v>126</v>
      </c>
      <c r="AU4" s="807"/>
      <c r="AV4" s="807"/>
      <c r="AW4" s="807" t="s">
        <v>127</v>
      </c>
      <c r="AX4" s="807"/>
      <c r="AY4" s="807"/>
      <c r="AZ4" s="807" t="s">
        <v>128</v>
      </c>
      <c r="BA4" s="807"/>
      <c r="BB4" s="807"/>
      <c r="BC4" s="807" t="s">
        <v>20</v>
      </c>
      <c r="BD4" s="807"/>
      <c r="BE4" s="807"/>
      <c r="BF4" s="444" t="s">
        <v>315</v>
      </c>
      <c r="BG4" s="444"/>
      <c r="BH4" s="444"/>
      <c r="BI4" s="731" t="s">
        <v>130</v>
      </c>
      <c r="BJ4" s="731"/>
      <c r="BK4" s="731"/>
      <c r="BL4" s="806" t="s">
        <v>123</v>
      </c>
      <c r="BM4" s="806"/>
      <c r="BN4" s="806"/>
      <c r="BO4" s="807" t="s">
        <v>129</v>
      </c>
      <c r="BP4" s="807"/>
      <c r="BQ4" s="807"/>
      <c r="BR4" s="807" t="s">
        <v>124</v>
      </c>
      <c r="BS4" s="807"/>
      <c r="BT4" s="807"/>
      <c r="BU4" s="807" t="s">
        <v>125</v>
      </c>
      <c r="BV4" s="807"/>
      <c r="BW4" s="807"/>
      <c r="BX4" s="807" t="s">
        <v>126</v>
      </c>
      <c r="BY4" s="807"/>
      <c r="BZ4" s="807"/>
      <c r="CA4" s="807" t="s">
        <v>127</v>
      </c>
      <c r="CB4" s="807"/>
      <c r="CC4" s="807"/>
      <c r="CD4" s="807" t="s">
        <v>128</v>
      </c>
      <c r="CE4" s="807"/>
      <c r="CF4" s="807"/>
      <c r="CG4" s="807" t="s">
        <v>20</v>
      </c>
      <c r="CH4" s="807"/>
      <c r="CI4" s="807"/>
      <c r="CJ4" s="444" t="s">
        <v>315</v>
      </c>
      <c r="CK4" s="444"/>
      <c r="CL4" s="444"/>
      <c r="CM4" s="731" t="s">
        <v>130</v>
      </c>
      <c r="CN4" s="731"/>
      <c r="CO4" s="731"/>
      <c r="CP4" s="803"/>
      <c r="CQ4" s="803"/>
      <c r="CR4" s="803"/>
      <c r="CS4" s="811"/>
      <c r="CT4" s="812"/>
      <c r="CU4" s="813"/>
    </row>
    <row r="5" spans="1:99" x14ac:dyDescent="0.25">
      <c r="A5" s="749"/>
      <c r="B5" s="752"/>
      <c r="C5" s="752"/>
      <c r="D5" s="123" t="s">
        <v>20</v>
      </c>
      <c r="E5" s="123" t="s">
        <v>0</v>
      </c>
      <c r="F5" s="123" t="s">
        <v>1</v>
      </c>
      <c r="G5" s="131" t="s">
        <v>20</v>
      </c>
      <c r="H5" s="131" t="s">
        <v>0</v>
      </c>
      <c r="I5" s="131" t="s">
        <v>1</v>
      </c>
      <c r="J5" s="124" t="s">
        <v>20</v>
      </c>
      <c r="K5" s="124" t="s">
        <v>0</v>
      </c>
      <c r="L5" s="124" t="s">
        <v>1</v>
      </c>
      <c r="M5" s="113" t="s">
        <v>20</v>
      </c>
      <c r="N5" s="113" t="s">
        <v>0</v>
      </c>
      <c r="O5" s="113" t="s">
        <v>1</v>
      </c>
      <c r="P5" s="13" t="s">
        <v>20</v>
      </c>
      <c r="Q5" s="13" t="s">
        <v>0</v>
      </c>
      <c r="R5" s="13" t="s">
        <v>1</v>
      </c>
      <c r="S5" s="196" t="s">
        <v>20</v>
      </c>
      <c r="T5" s="196" t="s">
        <v>0</v>
      </c>
      <c r="U5" s="196" t="s">
        <v>1</v>
      </c>
      <c r="V5" s="184" t="s">
        <v>20</v>
      </c>
      <c r="W5" s="184" t="s">
        <v>0</v>
      </c>
      <c r="X5" s="184" t="s">
        <v>1</v>
      </c>
      <c r="Y5" s="185" t="s">
        <v>20</v>
      </c>
      <c r="Z5" s="185" t="s">
        <v>0</v>
      </c>
      <c r="AA5" s="185" t="s">
        <v>1</v>
      </c>
      <c r="AB5" s="197" t="s">
        <v>20</v>
      </c>
      <c r="AC5" s="197" t="s">
        <v>0</v>
      </c>
      <c r="AD5" s="197" t="s">
        <v>1</v>
      </c>
      <c r="AE5" s="122" t="s">
        <v>20</v>
      </c>
      <c r="AF5" s="122" t="s">
        <v>0</v>
      </c>
      <c r="AG5" s="122" t="s">
        <v>1</v>
      </c>
      <c r="AH5" s="123" t="s">
        <v>20</v>
      </c>
      <c r="AI5" s="123" t="s">
        <v>0</v>
      </c>
      <c r="AJ5" s="123" t="s">
        <v>1</v>
      </c>
      <c r="AK5" s="131" t="s">
        <v>20</v>
      </c>
      <c r="AL5" s="131" t="s">
        <v>0</v>
      </c>
      <c r="AM5" s="131" t="s">
        <v>1</v>
      </c>
      <c r="AN5" s="124" t="s">
        <v>20</v>
      </c>
      <c r="AO5" s="124" t="s">
        <v>0</v>
      </c>
      <c r="AP5" s="124" t="s">
        <v>1</v>
      </c>
      <c r="AQ5" s="113" t="s">
        <v>20</v>
      </c>
      <c r="AR5" s="113" t="s">
        <v>0</v>
      </c>
      <c r="AS5" s="113" t="s">
        <v>1</v>
      </c>
      <c r="AT5" s="13" t="s">
        <v>20</v>
      </c>
      <c r="AU5" s="13" t="s">
        <v>0</v>
      </c>
      <c r="AV5" s="13" t="s">
        <v>1</v>
      </c>
      <c r="AW5" s="196" t="s">
        <v>20</v>
      </c>
      <c r="AX5" s="196" t="s">
        <v>0</v>
      </c>
      <c r="AY5" s="196" t="s">
        <v>1</v>
      </c>
      <c r="AZ5" s="184" t="s">
        <v>20</v>
      </c>
      <c r="BA5" s="184" t="s">
        <v>0</v>
      </c>
      <c r="BB5" s="184" t="s">
        <v>1</v>
      </c>
      <c r="BC5" s="185" t="s">
        <v>20</v>
      </c>
      <c r="BD5" s="185" t="s">
        <v>0</v>
      </c>
      <c r="BE5" s="185" t="s">
        <v>1</v>
      </c>
      <c r="BF5" s="197" t="s">
        <v>20</v>
      </c>
      <c r="BG5" s="197" t="s">
        <v>0</v>
      </c>
      <c r="BH5" s="197" t="s">
        <v>1</v>
      </c>
      <c r="BI5" s="122" t="s">
        <v>20</v>
      </c>
      <c r="BJ5" s="122" t="s">
        <v>0</v>
      </c>
      <c r="BK5" s="122" t="s">
        <v>1</v>
      </c>
      <c r="BL5" s="123" t="s">
        <v>20</v>
      </c>
      <c r="BM5" s="123" t="s">
        <v>0</v>
      </c>
      <c r="BN5" s="123" t="s">
        <v>1</v>
      </c>
      <c r="BO5" s="131" t="s">
        <v>20</v>
      </c>
      <c r="BP5" s="131" t="s">
        <v>0</v>
      </c>
      <c r="BQ5" s="131" t="s">
        <v>1</v>
      </c>
      <c r="BR5" s="124" t="s">
        <v>20</v>
      </c>
      <c r="BS5" s="124" t="s">
        <v>0</v>
      </c>
      <c r="BT5" s="124" t="s">
        <v>1</v>
      </c>
      <c r="BU5" s="113" t="s">
        <v>20</v>
      </c>
      <c r="BV5" s="113" t="s">
        <v>0</v>
      </c>
      <c r="BW5" s="113" t="s">
        <v>1</v>
      </c>
      <c r="BX5" s="13" t="s">
        <v>20</v>
      </c>
      <c r="BY5" s="13" t="s">
        <v>0</v>
      </c>
      <c r="BZ5" s="13" t="s">
        <v>1</v>
      </c>
      <c r="CA5" s="196" t="s">
        <v>20</v>
      </c>
      <c r="CB5" s="196" t="s">
        <v>0</v>
      </c>
      <c r="CC5" s="196" t="s">
        <v>1</v>
      </c>
      <c r="CD5" s="184" t="s">
        <v>20</v>
      </c>
      <c r="CE5" s="184" t="s">
        <v>0</v>
      </c>
      <c r="CF5" s="184" t="s">
        <v>1</v>
      </c>
      <c r="CG5" s="185" t="s">
        <v>20</v>
      </c>
      <c r="CH5" s="185" t="s">
        <v>0</v>
      </c>
      <c r="CI5" s="185" t="s">
        <v>1</v>
      </c>
      <c r="CJ5" s="197" t="s">
        <v>20</v>
      </c>
      <c r="CK5" s="197" t="s">
        <v>0</v>
      </c>
      <c r="CL5" s="197" t="s">
        <v>1</v>
      </c>
      <c r="CM5" s="122" t="s">
        <v>20</v>
      </c>
      <c r="CN5" s="122" t="s">
        <v>0</v>
      </c>
      <c r="CO5" s="122" t="s">
        <v>1</v>
      </c>
      <c r="CP5" s="185" t="s">
        <v>20</v>
      </c>
      <c r="CQ5" s="185" t="s">
        <v>0</v>
      </c>
      <c r="CR5" s="185" t="s">
        <v>1</v>
      </c>
      <c r="CS5" s="197" t="s">
        <v>20</v>
      </c>
      <c r="CT5" s="197" t="s">
        <v>0</v>
      </c>
      <c r="CU5" s="197" t="s">
        <v>1</v>
      </c>
    </row>
    <row r="6" spans="1:99" x14ac:dyDescent="0.25">
      <c r="A6" s="390">
        <v>1</v>
      </c>
      <c r="B6" s="814" t="s">
        <v>390</v>
      </c>
      <c r="C6" s="814"/>
      <c r="D6" s="132">
        <f>SUM(E6:F6)</f>
        <v>0</v>
      </c>
      <c r="E6" s="198">
        <v>0</v>
      </c>
      <c r="F6" s="198">
        <v>0</v>
      </c>
      <c r="G6" s="137">
        <f>SUM(H6:I6)</f>
        <v>32</v>
      </c>
      <c r="H6" s="168">
        <v>26</v>
      </c>
      <c r="I6" s="168">
        <v>6</v>
      </c>
      <c r="J6" s="200">
        <f>SUM(K6:L6)</f>
        <v>86</v>
      </c>
      <c r="K6" s="198">
        <v>62</v>
      </c>
      <c r="L6" s="198">
        <v>24</v>
      </c>
      <c r="M6" s="134">
        <f>SUM(N6:O6)</f>
        <v>135</v>
      </c>
      <c r="N6" s="198">
        <v>86</v>
      </c>
      <c r="O6" s="198">
        <v>49</v>
      </c>
      <c r="P6" s="116">
        <f>SUM(Q6:R6)</f>
        <v>149</v>
      </c>
      <c r="Q6" s="198">
        <v>95</v>
      </c>
      <c r="R6" s="198">
        <v>54</v>
      </c>
      <c r="S6" s="199">
        <f>SUM(T6:U6)</f>
        <v>170</v>
      </c>
      <c r="T6" s="198">
        <v>91</v>
      </c>
      <c r="U6" s="198">
        <v>79</v>
      </c>
      <c r="V6" s="186">
        <f>SUM(W6:X6)</f>
        <v>147</v>
      </c>
      <c r="W6" s="26">
        <v>92</v>
      </c>
      <c r="X6" s="26">
        <v>55</v>
      </c>
      <c r="Y6" s="187">
        <f>SUM(Z6:AA6)</f>
        <v>719</v>
      </c>
      <c r="Z6" s="187">
        <f>SUM(E6,H6,K6,N6,Q6,T6,W6)</f>
        <v>452</v>
      </c>
      <c r="AA6" s="187">
        <f>SUM(F6,I6,L6,O6,R6,U6,X6,)</f>
        <v>267</v>
      </c>
      <c r="AB6" s="188">
        <f>'№1. Итоговое кол-во организаций'!P2+'№1. Итоговое кол-во организаций'!P8+'№1. Итоговое кол-во организаций'!P11+'№1. Итоговое кол-во организаций'!P14+'№1. Итоговое кол-во организаций'!Q2+'№1. Итоговое кол-во организаций'!Q8+'№1. Итоговое кол-во организаций'!Q11+'№1. Итоговое кол-во организаций'!Q14+'№1. Итоговое кол-во организаций'!R2+'№1. Итоговое кол-во организаций'!R8+'№1. Итоговое кол-во организаций'!R11+'№1. Итоговое кол-во организаций'!R14+'№1. Итоговое кол-во организаций'!S2+'№1. Итоговое кол-во организаций'!S8+'№1. Итоговое кол-во организаций'!S11+'№1. Итоговое кол-во организаций'!S14+'№1. Итоговое кол-во организаций'!T2+'№1. Итоговое кол-во организаций'!T8+'№1. Итоговое кол-во организаций'!T11+'№1. Итоговое кол-во организаций'!T14+'№1. Итоговое кол-во организаций'!P24</f>
        <v>719</v>
      </c>
      <c r="AC6" s="188">
        <f>'№1. Итоговое кол-во организаций'!P3+'№1. Итоговое кол-во организаций'!P9+'№1. Итоговое кол-во организаций'!P12+'№1. Итоговое кол-во организаций'!P15+'№1. Итоговое кол-во организаций'!Q3+'№1. Итоговое кол-во организаций'!Q9+'№1. Итоговое кол-во организаций'!Q12+'№1. Итоговое кол-во организаций'!Q15+'№1. Итоговое кол-во организаций'!R3+'№1. Итоговое кол-во организаций'!R9+'№1. Итоговое кол-во организаций'!R12+'№1. Итоговое кол-во организаций'!R15+'№1. Итоговое кол-во организаций'!S3+'№1. Итоговое кол-во организаций'!S9+'№1. Итоговое кол-во организаций'!S12+'№1. Итоговое кол-во организаций'!S15+'№1. Итоговое кол-во организаций'!T3+'№1. Итоговое кол-во организаций'!T9+'№1. Итоговое кол-во организаций'!T12+'№1. Итоговое кол-во организаций'!T15+'№1. Итоговое кол-во организаций'!P25</f>
        <v>452</v>
      </c>
      <c r="AD6" s="188">
        <f>'№1. Итоговое кол-во организаций'!P4+'№1. Итоговое кол-во организаций'!P10+'№1. Итоговое кол-во организаций'!P13+'№1. Итоговое кол-во организаций'!P16+'№1. Итоговое кол-во организаций'!Q4+'№1. Итоговое кол-во организаций'!Q10+'№1. Итоговое кол-во организаций'!Q13+'№1. Итоговое кол-во организаций'!Q16+'№1. Итоговое кол-во организаций'!R4+'№1. Итоговое кол-во организаций'!R10+'№1. Итоговое кол-во организаций'!R13+'№1. Итоговое кол-во организаций'!R16+'№1. Итоговое кол-во организаций'!S4+'№1. Итоговое кол-во организаций'!S10+'№1. Итоговое кол-во организаций'!S13+'№1. Итоговое кол-во организаций'!S16+'№1. Итоговое кол-во организаций'!T4+'№1. Итоговое кол-во организаций'!T10+'№1. Итоговое кол-во организаций'!T13+'№1. Итоговое кол-во организаций'!T16</f>
        <v>267</v>
      </c>
      <c r="AE6" s="189">
        <f>SUM(AF6:AG6)</f>
        <v>6</v>
      </c>
      <c r="AF6" s="191">
        <v>4</v>
      </c>
      <c r="AG6" s="191">
        <v>2</v>
      </c>
      <c r="AH6" s="132">
        <f>SUM(AI6:AJ6)</f>
        <v>0</v>
      </c>
      <c r="AI6" s="182">
        <v>0</v>
      </c>
      <c r="AJ6" s="182">
        <v>0</v>
      </c>
      <c r="AK6" s="137">
        <f>SUM(AL6:AM6)</f>
        <v>0</v>
      </c>
      <c r="AL6" s="183">
        <v>0</v>
      </c>
      <c r="AM6" s="183">
        <v>0</v>
      </c>
      <c r="AN6" s="200">
        <f>SUM(AO6:AP6)</f>
        <v>0</v>
      </c>
      <c r="AO6" s="182">
        <v>0</v>
      </c>
      <c r="AP6" s="182">
        <v>0</v>
      </c>
      <c r="AQ6" s="134">
        <f>SUM(AR6:AS6)</f>
        <v>0</v>
      </c>
      <c r="AR6" s="182">
        <v>0</v>
      </c>
      <c r="AS6" s="182">
        <v>0</v>
      </c>
      <c r="AT6" s="116">
        <f>SUM(AU6:AV6)</f>
        <v>0</v>
      </c>
      <c r="AU6" s="182">
        <v>0</v>
      </c>
      <c r="AV6" s="182">
        <v>0</v>
      </c>
      <c r="AW6" s="199">
        <f>SUM(AX6:AY6)</f>
        <v>0</v>
      </c>
      <c r="AX6" s="182">
        <v>0</v>
      </c>
      <c r="AY6" s="182">
        <v>0</v>
      </c>
      <c r="AZ6" s="186">
        <f>SUM(BA6:BB6)</f>
        <v>0</v>
      </c>
      <c r="BA6" s="191">
        <v>0</v>
      </c>
      <c r="BB6" s="191">
        <v>0</v>
      </c>
      <c r="BC6" s="187">
        <f>SUM(BD6:BE6)</f>
        <v>0</v>
      </c>
      <c r="BD6" s="187">
        <f>SUM(AI6,AL6,AO6,AR6,AU6,AX6,BA6,)</f>
        <v>0</v>
      </c>
      <c r="BE6" s="187">
        <f>SUM(AJ6,AM6,AP6,AS6,AV6,AY6,BB6,)</f>
        <v>0</v>
      </c>
      <c r="BF6" s="188">
        <f>'№1. Итоговое кол-во организаций'!P5+'№1. Итоговое кол-во организаций'!Q5+'№1. Итоговое кол-во организаций'!R5+'№1. Итоговое кол-во организаций'!S5+'№1. Итоговое кол-во организаций'!T5</f>
        <v>0</v>
      </c>
      <c r="BG6" s="188">
        <f>'№1. Итоговое кол-во организаций'!P6+'№1. Итоговое кол-во организаций'!Q6+'№1. Итоговое кол-во организаций'!R6+'№1. Итоговое кол-во организаций'!S6+'№1. Итоговое кол-во организаций'!T6</f>
        <v>0</v>
      </c>
      <c r="BH6" s="188">
        <f>'№1. Итоговое кол-во организаций'!P7+'№1. Итоговое кол-во организаций'!Q7+'№1. Итоговое кол-во организаций'!R7+'№1. Итоговое кол-во организаций'!S7+'№1. Итоговое кол-во организаций'!T7</f>
        <v>0</v>
      </c>
      <c r="BI6" s="189">
        <f>SUM(BJ6:BK6)</f>
        <v>0</v>
      </c>
      <c r="BJ6" s="191">
        <v>0</v>
      </c>
      <c r="BK6" s="191">
        <v>0</v>
      </c>
      <c r="BL6" s="132">
        <f>SUM(BM6:BN6)</f>
        <v>0</v>
      </c>
      <c r="BM6" s="182">
        <v>0</v>
      </c>
      <c r="BN6" s="182">
        <v>0</v>
      </c>
      <c r="BO6" s="137">
        <f>SUM(BP6:BQ6)</f>
        <v>0</v>
      </c>
      <c r="BP6" s="183">
        <v>0</v>
      </c>
      <c r="BQ6" s="183">
        <v>0</v>
      </c>
      <c r="BR6" s="200">
        <f>SUM(BS6:BT6)</f>
        <v>0</v>
      </c>
      <c r="BS6" s="182">
        <v>0</v>
      </c>
      <c r="BT6" s="182">
        <v>0</v>
      </c>
      <c r="BU6" s="134">
        <f>SUM(BV6:BW6)</f>
        <v>0</v>
      </c>
      <c r="BV6" s="182">
        <v>0</v>
      </c>
      <c r="BW6" s="182">
        <v>0</v>
      </c>
      <c r="BX6" s="116">
        <f>SUM(BY6:BZ6)</f>
        <v>0</v>
      </c>
      <c r="BY6" s="182">
        <v>0</v>
      </c>
      <c r="BZ6" s="182">
        <v>0</v>
      </c>
      <c r="CA6" s="199">
        <f>SUM(CB6:CC6)</f>
        <v>0</v>
      </c>
      <c r="CB6" s="182">
        <v>0</v>
      </c>
      <c r="CC6" s="182">
        <v>0</v>
      </c>
      <c r="CD6" s="186">
        <f>SUM(CE6:CF6)</f>
        <v>0</v>
      </c>
      <c r="CE6" s="191">
        <v>0</v>
      </c>
      <c r="CF6" s="191">
        <v>0</v>
      </c>
      <c r="CG6" s="187">
        <f>SUM(CH6:CI6)</f>
        <v>0</v>
      </c>
      <c r="CH6" s="187">
        <f>SUM(BM6,BP6,BS6,BV6,BY6,CB6,CE6,)</f>
        <v>0</v>
      </c>
      <c r="CI6" s="187">
        <f>SUM(BN6,BQ6,BT6,BW6,BZ6,CC6,CF6,)</f>
        <v>0</v>
      </c>
      <c r="CJ6" s="188">
        <f>'№1. Итоговое кол-во организаций'!P17+'№1. Итоговое кол-во организаций'!Q17+'№1. Итоговое кол-во организаций'!R17+'№1. Итоговое кол-во организаций'!S17+'№1. Итоговое кол-во организаций'!T17</f>
        <v>0</v>
      </c>
      <c r="CK6" s="188">
        <f>'№1. Итоговое кол-во организаций'!P18+'№1. Итоговое кол-во организаций'!Q18+'№1. Итоговое кол-во организаций'!R18+'№1. Итоговое кол-во организаций'!S18+'№1. Итоговое кол-во организаций'!T18</f>
        <v>0</v>
      </c>
      <c r="CL6" s="188">
        <f>'№1. Итоговое кол-во организаций'!P19+'№1. Итоговое кол-во организаций'!Q19+'№1. Итоговое кол-во организаций'!R19+'№1. Итоговое кол-во организаций'!S19+'№1. Итоговое кол-во организаций'!T19</f>
        <v>0</v>
      </c>
      <c r="CM6" s="189">
        <f>SUM(CN6:CO6)</f>
        <v>0</v>
      </c>
      <c r="CN6" s="191">
        <v>0</v>
      </c>
      <c r="CO6" s="191">
        <v>0</v>
      </c>
      <c r="CP6" s="187">
        <f>SUM(CQ6:CR6)</f>
        <v>719</v>
      </c>
      <c r="CQ6" s="187">
        <f>Z6+BD6+CH6</f>
        <v>452</v>
      </c>
      <c r="CR6" s="187">
        <f>AA6+BE6+CI6</f>
        <v>267</v>
      </c>
      <c r="CS6" s="188">
        <f>'№1. Итоговое кол-во организаций'!T20+'№1. Итоговое кол-во организаций'!S20+'№1. Итоговое кол-во организаций'!R20+'№1. Итоговое кол-во организаций'!Q20+'№1. Итоговое кол-во организаций'!P20+'№1. Итоговое кол-во организаций'!P24</f>
        <v>719</v>
      </c>
      <c r="CT6" s="188">
        <f>'№1. Итоговое кол-во организаций'!T21+'№1. Итоговое кол-во организаций'!S21+'№1. Итоговое кол-во организаций'!R21+'№1. Итоговое кол-во организаций'!Q21+'№1. Итоговое кол-во организаций'!P21+'№1. Итоговое кол-во организаций'!P25</f>
        <v>452</v>
      </c>
      <c r="CU6" s="188">
        <f>'№1. Итоговое кол-во организаций'!T22+'№1. Итоговое кол-во организаций'!S22+'№1. Итоговое кол-во организаций'!R22+'№1. Итоговое кол-во организаций'!Q22+'№1. Итоговое кол-во организаций'!P22+'№1. Итоговое кол-во организаций'!P26</f>
        <v>267</v>
      </c>
    </row>
    <row r="7" spans="1:99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</row>
    <row r="8" spans="1:99" ht="46.5" customHeight="1" x14ac:dyDescent="0.25">
      <c r="A8" s="717" t="s">
        <v>155</v>
      </c>
      <c r="B8" s="717"/>
      <c r="C8" s="717"/>
      <c r="D8" s="193" t="s">
        <v>156</v>
      </c>
      <c r="E8" s="193"/>
      <c r="F8" s="11"/>
      <c r="G8" s="577" t="s">
        <v>157</v>
      </c>
      <c r="H8" s="577"/>
      <c r="I8" s="577"/>
      <c r="J8" s="577"/>
      <c r="K8" s="577"/>
      <c r="L8" s="577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</row>
    <row r="9" spans="1:99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</row>
    <row r="10" spans="1:99" ht="18.75" x14ac:dyDescent="0.3">
      <c r="A10" s="190" t="s">
        <v>346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</row>
    <row r="11" spans="1:99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</row>
    <row r="12" spans="1:99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</row>
    <row r="13" spans="1:99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</row>
    <row r="14" spans="1:99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</row>
  </sheetData>
  <sheetProtection algorithmName="SHA-512" hashValue="gvNFNrHz4FUmA2p0j4xCn6z/Z6Y1r/TkbA+29sNVGYCoqBQ4N3KrXECE254wMbMqxMZJJlK97sqbpfCcS2yK5w==" saltValue="r5HoyQWWuk/rCpelC1CXpw==" spinCount="100000" sheet="1" objects="1" scenarios="1"/>
  <mergeCells count="40">
    <mergeCell ref="CG4:CI4"/>
    <mergeCell ref="CJ4:CL4"/>
    <mergeCell ref="CM4:CO4"/>
    <mergeCell ref="BR4:BT4"/>
    <mergeCell ref="BU4:BW4"/>
    <mergeCell ref="BX4:BZ4"/>
    <mergeCell ref="CA4:CC4"/>
    <mergeCell ref="CD4:CF4"/>
    <mergeCell ref="CS3:CU4"/>
    <mergeCell ref="A3:A5"/>
    <mergeCell ref="B3:C5"/>
    <mergeCell ref="B6:C6"/>
    <mergeCell ref="AB4:AD4"/>
    <mergeCell ref="BF4:BH4"/>
    <mergeCell ref="AT4:AV4"/>
    <mergeCell ref="AW4:AY4"/>
    <mergeCell ref="AZ4:BB4"/>
    <mergeCell ref="BC4:BE4"/>
    <mergeCell ref="V4:X4"/>
    <mergeCell ref="Y4:AA4"/>
    <mergeCell ref="AH4:AJ4"/>
    <mergeCell ref="AK4:AM4"/>
    <mergeCell ref="AN4:AP4"/>
    <mergeCell ref="AQ4:AS4"/>
    <mergeCell ref="A8:C8"/>
    <mergeCell ref="G8:L8"/>
    <mergeCell ref="CP3:CR4"/>
    <mergeCell ref="BI4:BK4"/>
    <mergeCell ref="AH3:BK3"/>
    <mergeCell ref="AE4:AG4"/>
    <mergeCell ref="D3:AG3"/>
    <mergeCell ref="D4:F4"/>
    <mergeCell ref="G4:I4"/>
    <mergeCell ref="J4:L4"/>
    <mergeCell ref="M4:O4"/>
    <mergeCell ref="P4:R4"/>
    <mergeCell ref="S4:U4"/>
    <mergeCell ref="BL3:CO3"/>
    <mergeCell ref="BL4:BN4"/>
    <mergeCell ref="BO4:BQ4"/>
  </mergeCells>
  <pageMargins left="0.7" right="0.7" top="0.75" bottom="0.75" header="0.3" footer="0.3"/>
  <pageSetup paperSize="9" scale="1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view="pageBreakPreview" zoomScale="90" zoomScaleSheetLayoutView="90" workbookViewId="0">
      <selection activeCell="C11" sqref="C11"/>
    </sheetView>
  </sheetViews>
  <sheetFormatPr defaultRowHeight="15" x14ac:dyDescent="0.25"/>
  <cols>
    <col min="3" max="3" width="15.28515625" customWidth="1"/>
    <col min="4" max="5" width="17.7109375" customWidth="1"/>
    <col min="6" max="6" width="18.7109375" customWidth="1"/>
    <col min="7" max="7" width="19.5703125" customWidth="1"/>
    <col min="8" max="8" width="23.28515625" customWidth="1"/>
    <col min="9" max="9" width="20.140625" customWidth="1"/>
    <col min="10" max="10" width="20.5703125" customWidth="1"/>
  </cols>
  <sheetData>
    <row r="1" spans="1:13" ht="18.75" x14ac:dyDescent="0.3">
      <c r="A1" s="363" t="s">
        <v>337</v>
      </c>
    </row>
    <row r="2" spans="1:13" ht="18.75" x14ac:dyDescent="0.3">
      <c r="A2" s="363"/>
    </row>
    <row r="3" spans="1:13" ht="15.75" x14ac:dyDescent="0.25">
      <c r="A3" s="815" t="s">
        <v>36</v>
      </c>
      <c r="B3" s="818" t="s">
        <v>25</v>
      </c>
      <c r="C3" s="819"/>
      <c r="D3" s="824" t="s">
        <v>335</v>
      </c>
      <c r="E3" s="825"/>
      <c r="F3" s="825"/>
      <c r="G3" s="825"/>
      <c r="H3" s="825"/>
      <c r="I3" s="825"/>
      <c r="J3" s="825"/>
      <c r="K3" s="825"/>
      <c r="L3" s="825"/>
      <c r="M3" s="825"/>
    </row>
    <row r="4" spans="1:13" x14ac:dyDescent="0.25">
      <c r="A4" s="816"/>
      <c r="B4" s="820"/>
      <c r="C4" s="821"/>
      <c r="D4" s="375" t="s">
        <v>123</v>
      </c>
      <c r="E4" s="374" t="s">
        <v>129</v>
      </c>
      <c r="F4" s="374" t="s">
        <v>124</v>
      </c>
      <c r="G4" s="374" t="s">
        <v>125</v>
      </c>
      <c r="H4" s="374" t="s">
        <v>126</v>
      </c>
      <c r="I4" s="374" t="s">
        <v>127</v>
      </c>
      <c r="J4" s="374" t="s">
        <v>128</v>
      </c>
      <c r="K4" s="826" t="s">
        <v>20</v>
      </c>
      <c r="L4" s="827"/>
      <c r="M4" s="828"/>
    </row>
    <row r="5" spans="1:13" x14ac:dyDescent="0.25">
      <c r="A5" s="817"/>
      <c r="B5" s="822"/>
      <c r="C5" s="823"/>
      <c r="D5" s="30" t="s">
        <v>20</v>
      </c>
      <c r="E5" s="373" t="s">
        <v>20</v>
      </c>
      <c r="F5" s="372" t="s">
        <v>20</v>
      </c>
      <c r="G5" s="31" t="s">
        <v>20</v>
      </c>
      <c r="H5" s="371" t="s">
        <v>20</v>
      </c>
      <c r="I5" s="28" t="s">
        <v>20</v>
      </c>
      <c r="J5" s="92" t="s">
        <v>20</v>
      </c>
      <c r="K5" s="370" t="s">
        <v>20</v>
      </c>
      <c r="L5" s="370" t="s">
        <v>0</v>
      </c>
      <c r="M5" s="370" t="s">
        <v>1</v>
      </c>
    </row>
    <row r="6" spans="1:13" x14ac:dyDescent="0.25">
      <c r="A6" s="85">
        <v>1</v>
      </c>
      <c r="B6" s="581" t="s">
        <v>390</v>
      </c>
      <c r="C6" s="582"/>
      <c r="D6" s="369">
        <f>('№16. Численность охваченных'!D6+'№16. Численность охваченных'!AH6+'№16. Численность охваченных'!BL6)*100/'№15. Детское население'!D6</f>
        <v>0</v>
      </c>
      <c r="E6" s="368">
        <f>('№16. Численность охваченных'!G6+'№16. Численность охваченных'!AK6+'№16. Численность охваченных'!BO6)*100/'№15. Детское население'!D6</f>
        <v>21.768707482993197</v>
      </c>
      <c r="F6" s="367">
        <f>('№16. Численность охваченных'!J6+'№16. Численность охваченных'!AN6+'№16. Численность охваченных'!BR6)*100/'№15. Детское население'!D6</f>
        <v>58.503401360544217</v>
      </c>
      <c r="G6" s="348">
        <f>('№16. Численность охваченных'!M6+'№16. Численность охваченных'!AQ6+'№16. Численность охваченных'!BU6)*100/'№15. Детское население'!D6</f>
        <v>91.836734693877546</v>
      </c>
      <c r="H6" s="366">
        <f>('№16. Численность охваченных'!P6+'№16. Численность охваченных'!AT6+'№16. Численность охваченных'!BX6)*100/'№15. Детское население'!D6</f>
        <v>101.36054421768708</v>
      </c>
      <c r="I6" s="349">
        <f>('№16. Численность охваченных'!S6+'№16. Численность охваченных'!AW6+'№16. Численность охваченных'!CA6)*100/'№15. Детское население'!D6</f>
        <v>115.64625850340136</v>
      </c>
      <c r="J6" s="365">
        <f>('№16. Численность охваченных'!V6+'№16. Численность охваченных'!AZ6+'№16. Численность охваченных'!CD6)*100/'№15. Детское население'!D6</f>
        <v>100</v>
      </c>
      <c r="K6" s="364">
        <f>'№16. Численность охваченных'!CP6*100/('№15. Детское население'!AB6-'№15. Детское население'!Y6)</f>
        <v>63.515901060070668</v>
      </c>
      <c r="L6" s="364">
        <f>'№16. Численность охваченных'!CQ6*100/('№15. Детское население'!AC6-'№15. Детское население'!Z6)</f>
        <v>74.958540630182426</v>
      </c>
      <c r="M6" s="364">
        <f>'№16. Численность охваченных'!CR6*100/('№15. Детское население'!AD6-'№15. Детское население'!AA6)</f>
        <v>50.472589792060489</v>
      </c>
    </row>
    <row r="8" spans="1:13" ht="51" customHeight="1" x14ac:dyDescent="0.25">
      <c r="A8" s="750" t="s">
        <v>155</v>
      </c>
      <c r="B8" s="750"/>
      <c r="C8" s="750"/>
      <c r="D8" s="11"/>
      <c r="E8" s="193" t="s">
        <v>156</v>
      </c>
      <c r="F8" s="11"/>
      <c r="G8" s="577" t="s">
        <v>157</v>
      </c>
      <c r="H8" s="577"/>
      <c r="I8" s="577"/>
      <c r="J8" s="577"/>
      <c r="K8" s="577"/>
      <c r="L8" s="577"/>
    </row>
  </sheetData>
  <sheetProtection algorithmName="SHA-512" hashValue="frjItrbe9luXbQJe7dQRBYdTKNjmrxg2dJh7VSFwB/PkoQY57ebaQhkoGSN888Lpf3YkMHwRipAtqGohmDeWzQ==" saltValue="0xzfN0wu2oB4+zuHFX51+g==" spinCount="100000" sheet="1" objects="1" scenarios="1"/>
  <mergeCells count="7">
    <mergeCell ref="A8:C8"/>
    <mergeCell ref="G8:L8"/>
    <mergeCell ref="A3:A5"/>
    <mergeCell ref="B3:C5"/>
    <mergeCell ref="B6:C6"/>
    <mergeCell ref="D3:M3"/>
    <mergeCell ref="K4:M4"/>
  </mergeCells>
  <pageMargins left="0.7" right="0.7" top="0.75" bottom="0.75" header="0.3" footer="0.3"/>
  <pageSetup paperSize="9" scale="4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AZ12"/>
  <sheetViews>
    <sheetView view="pageBreakPreview" topLeftCell="AF1" zoomScale="90" zoomScaleNormal="100" zoomScaleSheetLayoutView="90" workbookViewId="0">
      <selection activeCell="AT22" sqref="AT22"/>
    </sheetView>
  </sheetViews>
  <sheetFormatPr defaultRowHeight="15" x14ac:dyDescent="0.25"/>
  <cols>
    <col min="3" max="3" width="16.5703125" customWidth="1"/>
    <col min="7" max="7" width="8.42578125" customWidth="1"/>
  </cols>
  <sheetData>
    <row r="1" spans="1:52" ht="18.75" x14ac:dyDescent="0.3">
      <c r="A1" s="226" t="s">
        <v>338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</row>
    <row r="2" spans="1:52" ht="18.75" x14ac:dyDescent="0.3">
      <c r="A2" s="22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</row>
    <row r="3" spans="1:52" ht="18.75" customHeight="1" x14ac:dyDescent="0.25">
      <c r="A3" s="858" t="s">
        <v>36</v>
      </c>
      <c r="B3" s="859" t="s">
        <v>25</v>
      </c>
      <c r="C3" s="859"/>
      <c r="D3" s="860" t="s">
        <v>347</v>
      </c>
      <c r="E3" s="860"/>
      <c r="F3" s="860"/>
      <c r="G3" s="860" t="s">
        <v>352</v>
      </c>
      <c r="H3" s="860"/>
      <c r="I3" s="860"/>
      <c r="J3" s="861" t="s">
        <v>49</v>
      </c>
      <c r="K3" s="861"/>
      <c r="L3" s="861"/>
      <c r="M3" s="830" t="s">
        <v>355</v>
      </c>
      <c r="N3" s="831"/>
      <c r="O3" s="832"/>
      <c r="P3" s="848" t="s">
        <v>357</v>
      </c>
      <c r="Q3" s="848"/>
      <c r="R3" s="848"/>
      <c r="S3" s="830" t="s">
        <v>49</v>
      </c>
      <c r="T3" s="831"/>
      <c r="U3" s="832"/>
      <c r="V3" s="836" t="s">
        <v>359</v>
      </c>
      <c r="W3" s="837"/>
      <c r="X3" s="838"/>
      <c r="Y3" s="855" t="s">
        <v>49</v>
      </c>
      <c r="Z3" s="855"/>
      <c r="AA3" s="855"/>
      <c r="AB3" s="836" t="s">
        <v>356</v>
      </c>
      <c r="AC3" s="837"/>
      <c r="AD3" s="837"/>
      <c r="AE3" s="838"/>
      <c r="AF3" s="849" t="s">
        <v>383</v>
      </c>
      <c r="AG3" s="850"/>
      <c r="AH3" s="851"/>
      <c r="AI3" s="804" t="s">
        <v>179</v>
      </c>
      <c r="AJ3" s="804"/>
      <c r="AK3" s="804"/>
      <c r="AL3" s="804"/>
      <c r="AM3" s="804"/>
      <c r="AN3" s="804"/>
      <c r="AO3" s="804"/>
      <c r="AP3" s="804"/>
      <c r="AQ3" s="804"/>
      <c r="AR3" s="804"/>
      <c r="AS3" s="804"/>
      <c r="AT3" s="804"/>
      <c r="AU3" s="804"/>
      <c r="AV3" s="804"/>
      <c r="AW3" s="804"/>
      <c r="AX3" s="842" t="s">
        <v>201</v>
      </c>
      <c r="AY3" s="843"/>
      <c r="AZ3" s="844"/>
    </row>
    <row r="4" spans="1:52" ht="34.5" customHeight="1" x14ac:dyDescent="0.25">
      <c r="A4" s="858"/>
      <c r="B4" s="859"/>
      <c r="C4" s="859"/>
      <c r="D4" s="860"/>
      <c r="E4" s="860"/>
      <c r="F4" s="860"/>
      <c r="G4" s="860"/>
      <c r="H4" s="860"/>
      <c r="I4" s="860"/>
      <c r="J4" s="861"/>
      <c r="K4" s="861"/>
      <c r="L4" s="861"/>
      <c r="M4" s="833"/>
      <c r="N4" s="834"/>
      <c r="O4" s="835"/>
      <c r="P4" s="848"/>
      <c r="Q4" s="848"/>
      <c r="R4" s="848"/>
      <c r="S4" s="833"/>
      <c r="T4" s="834"/>
      <c r="U4" s="835"/>
      <c r="V4" s="839"/>
      <c r="W4" s="840"/>
      <c r="X4" s="841"/>
      <c r="Y4" s="855"/>
      <c r="Z4" s="855"/>
      <c r="AA4" s="855"/>
      <c r="AB4" s="839"/>
      <c r="AC4" s="840"/>
      <c r="AD4" s="840"/>
      <c r="AE4" s="841"/>
      <c r="AF4" s="852"/>
      <c r="AG4" s="853"/>
      <c r="AH4" s="854"/>
      <c r="AI4" s="829" t="s">
        <v>180</v>
      </c>
      <c r="AJ4" s="829"/>
      <c r="AK4" s="829"/>
      <c r="AL4" s="829" t="s">
        <v>181</v>
      </c>
      <c r="AM4" s="829"/>
      <c r="AN4" s="829"/>
      <c r="AO4" s="829" t="s">
        <v>29</v>
      </c>
      <c r="AP4" s="829"/>
      <c r="AQ4" s="829"/>
      <c r="AR4" s="829" t="s">
        <v>30</v>
      </c>
      <c r="AS4" s="829"/>
      <c r="AT4" s="829"/>
      <c r="AU4" s="829" t="s">
        <v>31</v>
      </c>
      <c r="AV4" s="829"/>
      <c r="AW4" s="829"/>
      <c r="AX4" s="845"/>
      <c r="AY4" s="846"/>
      <c r="AZ4" s="847"/>
    </row>
    <row r="5" spans="1:52" ht="15" customHeight="1" x14ac:dyDescent="0.25">
      <c r="A5" s="858"/>
      <c r="B5" s="859"/>
      <c r="C5" s="859"/>
      <c r="D5" s="335" t="s">
        <v>139</v>
      </c>
      <c r="E5" s="336" t="s">
        <v>0</v>
      </c>
      <c r="F5" s="336" t="s">
        <v>1</v>
      </c>
      <c r="G5" s="335" t="s">
        <v>20</v>
      </c>
      <c r="H5" s="336" t="s">
        <v>0</v>
      </c>
      <c r="I5" s="336" t="s">
        <v>1</v>
      </c>
      <c r="J5" s="336" t="s">
        <v>20</v>
      </c>
      <c r="K5" s="336" t="s">
        <v>0</v>
      </c>
      <c r="L5" s="336" t="s">
        <v>1</v>
      </c>
      <c r="M5" s="379" t="s">
        <v>20</v>
      </c>
      <c r="N5" s="379" t="s">
        <v>0</v>
      </c>
      <c r="O5" s="379" t="s">
        <v>1</v>
      </c>
      <c r="P5" s="379" t="s">
        <v>20</v>
      </c>
      <c r="Q5" s="379" t="s">
        <v>0</v>
      </c>
      <c r="R5" s="379" t="s">
        <v>1</v>
      </c>
      <c r="S5" s="379" t="s">
        <v>20</v>
      </c>
      <c r="T5" s="379" t="s">
        <v>0</v>
      </c>
      <c r="U5" s="379" t="s">
        <v>1</v>
      </c>
      <c r="V5" s="381" t="s">
        <v>20</v>
      </c>
      <c r="W5" s="381" t="s">
        <v>358</v>
      </c>
      <c r="X5" s="381" t="s">
        <v>1</v>
      </c>
      <c r="Y5" s="381" t="s">
        <v>20</v>
      </c>
      <c r="Z5" s="381" t="s">
        <v>0</v>
      </c>
      <c r="AA5" s="381" t="s">
        <v>1</v>
      </c>
      <c r="AB5" s="381" t="s">
        <v>282</v>
      </c>
      <c r="AC5" s="381" t="s">
        <v>53</v>
      </c>
      <c r="AD5" s="381" t="s">
        <v>283</v>
      </c>
      <c r="AE5" s="381" t="s">
        <v>53</v>
      </c>
      <c r="AF5" s="339" t="s">
        <v>20</v>
      </c>
      <c r="AG5" s="339" t="s">
        <v>279</v>
      </c>
      <c r="AH5" s="340" t="s">
        <v>280</v>
      </c>
      <c r="AI5" s="121" t="s">
        <v>0</v>
      </c>
      <c r="AJ5" s="121" t="s">
        <v>1</v>
      </c>
      <c r="AK5" s="225" t="s">
        <v>20</v>
      </c>
      <c r="AL5" s="121" t="s">
        <v>0</v>
      </c>
      <c r="AM5" s="121" t="s">
        <v>1</v>
      </c>
      <c r="AN5" s="225" t="s">
        <v>20</v>
      </c>
      <c r="AO5" s="121" t="s">
        <v>0</v>
      </c>
      <c r="AP5" s="121" t="s">
        <v>1</v>
      </c>
      <c r="AQ5" s="225" t="s">
        <v>20</v>
      </c>
      <c r="AR5" s="121" t="s">
        <v>0</v>
      </c>
      <c r="AS5" s="121" t="s">
        <v>1</v>
      </c>
      <c r="AT5" s="225" t="s">
        <v>20</v>
      </c>
      <c r="AU5" s="121" t="s">
        <v>0</v>
      </c>
      <c r="AV5" s="121" t="s">
        <v>1</v>
      </c>
      <c r="AW5" s="225" t="s">
        <v>20</v>
      </c>
      <c r="AX5" s="241" t="s">
        <v>0</v>
      </c>
      <c r="AY5" s="241" t="s">
        <v>1</v>
      </c>
      <c r="AZ5" s="241" t="s">
        <v>20</v>
      </c>
    </row>
    <row r="6" spans="1:52" ht="15" customHeight="1" x14ac:dyDescent="0.25">
      <c r="A6" s="85">
        <v>1</v>
      </c>
      <c r="B6" s="856" t="s">
        <v>390</v>
      </c>
      <c r="C6" s="857"/>
      <c r="D6" s="337">
        <f>'№1. Итоговое кол-во организаций'!D2+'№1. Итоговое кол-во организаций'!D5+'№1. Итоговое кол-во организаций'!D8+'№1. Итоговое кол-во организаций'!D11</f>
        <v>12</v>
      </c>
      <c r="E6" s="338">
        <f>'№1. Итоговое кол-во организаций'!D3+'№1. Итоговое кол-во организаций'!D6+'№1. Итоговое кол-во организаций'!D9+'№1. Итоговое кол-во организаций'!D12</f>
        <v>3</v>
      </c>
      <c r="F6" s="338">
        <f>'№1. Итоговое кол-во организаций'!D4+'№1. Итоговое кол-во организаций'!D7+'№1. Итоговое кол-во организаций'!D10+'№1. Итоговое кол-во организаций'!D13</f>
        <v>9</v>
      </c>
      <c r="G6" s="337">
        <f>H6+I6</f>
        <v>8</v>
      </c>
      <c r="H6" s="376">
        <v>2</v>
      </c>
      <c r="I6" s="376">
        <v>6</v>
      </c>
      <c r="J6" s="338">
        <f>G6*100/D6</f>
        <v>66.666666666666671</v>
      </c>
      <c r="K6" s="338">
        <f>H6*100/E6</f>
        <v>66.666666666666671</v>
      </c>
      <c r="L6" s="338">
        <f>I6*100/F6</f>
        <v>66.666666666666671</v>
      </c>
      <c r="M6" s="219">
        <f>'№1. Итоговое кол-во организаций'!P2+'№1. Итоговое кол-во организаций'!T2+'№1. Итоговое кол-во организаций'!P8+'№1. Итоговое кол-во организаций'!T8+'№1. Итоговое кол-во организаций'!P11+'№1. Итоговое кол-во организаций'!T11+'№1. Итоговое кол-во организаций'!P14+'№1. Итоговое кол-во организаций'!T14</f>
        <v>0</v>
      </c>
      <c r="N6" s="219">
        <f>'№1. Итоговое кол-во организаций'!P3+'№1. Итоговое кол-во организаций'!T3+'№1. Итоговое кол-во организаций'!P9+'№1. Итоговое кол-во организаций'!T9+'№1. Итоговое кол-во организаций'!P12+'№1. Итоговое кол-во организаций'!T12+'№1. Итоговое кол-во организаций'!P15+'№1. Итоговое кол-во организаций'!T15</f>
        <v>0</v>
      </c>
      <c r="O6" s="219">
        <f>'№1. Итоговое кол-во организаций'!P4+'№1. Итоговое кол-во организаций'!T4+'№1. Итоговое кол-во организаций'!P10+'№1. Итоговое кол-во организаций'!T10+'№1. Итоговое кол-во организаций'!P13+'№1. Итоговое кол-во организаций'!T13+'№1. Итоговое кол-во организаций'!P16+'№1. Итоговое кол-во организаций'!T16</f>
        <v>0</v>
      </c>
      <c r="P6" s="219">
        <f>SUM(Q6:R6)</f>
        <v>200</v>
      </c>
      <c r="Q6" s="306">
        <v>132</v>
      </c>
      <c r="R6" s="306">
        <v>68</v>
      </c>
      <c r="S6" s="380" t="e">
        <f>P6*100/M6</f>
        <v>#DIV/0!</v>
      </c>
      <c r="T6" s="380" t="e">
        <f>Q6*100/N6</f>
        <v>#DIV/0!</v>
      </c>
      <c r="U6" s="380" t="e">
        <f>R6*100/O6</f>
        <v>#DIV/0!</v>
      </c>
      <c r="V6" s="383">
        <f>W6+X6</f>
        <v>8</v>
      </c>
      <c r="W6" s="306">
        <v>2</v>
      </c>
      <c r="X6" s="306">
        <v>6</v>
      </c>
      <c r="Y6" s="384">
        <f>V6*100/D6</f>
        <v>66.666666666666671</v>
      </c>
      <c r="Z6" s="384">
        <f>W6*100/D6</f>
        <v>16.666666666666668</v>
      </c>
      <c r="AA6" s="384">
        <f>X6*100/D6</f>
        <v>50</v>
      </c>
      <c r="AB6" s="306">
        <v>200</v>
      </c>
      <c r="AC6" s="383" t="e">
        <f>AB6*100/M6</f>
        <v>#DIV/0!</v>
      </c>
      <c r="AD6" s="306">
        <v>0</v>
      </c>
      <c r="AE6" s="382" t="e">
        <f>AD6*100/M6</f>
        <v>#DIV/0!</v>
      </c>
      <c r="AF6" s="341">
        <f>AG6+AH6</f>
        <v>8</v>
      </c>
      <c r="AG6" s="376">
        <v>0</v>
      </c>
      <c r="AH6" s="376">
        <v>8</v>
      </c>
      <c r="AI6" s="306">
        <v>0</v>
      </c>
      <c r="AJ6" s="306">
        <v>0</v>
      </c>
      <c r="AK6" s="58">
        <f>SUM(AI6:AJ6)</f>
        <v>0</v>
      </c>
      <c r="AL6" s="306">
        <v>0</v>
      </c>
      <c r="AM6" s="306">
        <v>0</v>
      </c>
      <c r="AN6" s="58">
        <f>SUM(AL6:AM6)</f>
        <v>0</v>
      </c>
      <c r="AO6" s="306">
        <v>0</v>
      </c>
      <c r="AP6" s="306">
        <v>0</v>
      </c>
      <c r="AQ6" s="58">
        <f>SUM(AO6:AP6)</f>
        <v>0</v>
      </c>
      <c r="AR6" s="306">
        <v>47</v>
      </c>
      <c r="AS6" s="306">
        <v>23</v>
      </c>
      <c r="AT6" s="58">
        <f>SUM(AR6:AS6)</f>
        <v>70</v>
      </c>
      <c r="AU6" s="306">
        <v>85</v>
      </c>
      <c r="AV6" s="306">
        <v>45</v>
      </c>
      <c r="AW6" s="58">
        <f>SUM(AU6:AV6)</f>
        <v>130</v>
      </c>
      <c r="AX6" s="246">
        <f>AI6+AL6+AO6+AR6+AU6</f>
        <v>132</v>
      </c>
      <c r="AY6" s="246">
        <f>AJ6+AM6+AP6+AS6+AV6</f>
        <v>68</v>
      </c>
      <c r="AZ6" s="246">
        <f>AK6+AN6+AQ6+AT6+AW6</f>
        <v>200</v>
      </c>
    </row>
    <row r="7" spans="1:52" ht="15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</row>
    <row r="8" spans="1:52" ht="52.5" customHeight="1" x14ac:dyDescent="0.25">
      <c r="A8" s="717" t="s">
        <v>155</v>
      </c>
      <c r="B8" s="717"/>
      <c r="C8" s="717"/>
      <c r="D8" s="12"/>
      <c r="E8" s="193" t="s">
        <v>156</v>
      </c>
      <c r="F8" s="11"/>
      <c r="G8" s="577" t="s">
        <v>157</v>
      </c>
      <c r="H8" s="577"/>
      <c r="I8" s="577"/>
      <c r="J8" s="577"/>
      <c r="K8" s="577"/>
      <c r="L8" s="577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</row>
    <row r="9" spans="1:52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</row>
    <row r="10" spans="1:52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</row>
    <row r="11" spans="1:52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</row>
    <row r="12" spans="1:52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</row>
  </sheetData>
  <sheetProtection algorithmName="SHA-512" hashValue="kk++I1LcLLKTBhl+tJQt77RvS1u+KW+BDr313CVBaeMy0i1VZObrVbOXyWDxQxCGpmAGOLeiVEg5GxY8rfD9Qw==" saltValue="qSegecwMIRjPukMN4YWxgA==" spinCount="100000" sheet="1" objects="1" scenarios="1"/>
  <mergeCells count="22">
    <mergeCell ref="A8:C8"/>
    <mergeCell ref="G8:L8"/>
    <mergeCell ref="B6:C6"/>
    <mergeCell ref="A3:A5"/>
    <mergeCell ref="B3:C5"/>
    <mergeCell ref="D3:F4"/>
    <mergeCell ref="G3:I4"/>
    <mergeCell ref="J3:L4"/>
    <mergeCell ref="AU4:AW4"/>
    <mergeCell ref="S3:U4"/>
    <mergeCell ref="AB3:AE4"/>
    <mergeCell ref="M3:O4"/>
    <mergeCell ref="AX3:AZ4"/>
    <mergeCell ref="P3:R4"/>
    <mergeCell ref="AI3:AW3"/>
    <mergeCell ref="AI4:AK4"/>
    <mergeCell ref="AL4:AN4"/>
    <mergeCell ref="AO4:AQ4"/>
    <mergeCell ref="AR4:AT4"/>
    <mergeCell ref="AF3:AH4"/>
    <mergeCell ref="V3:X4"/>
    <mergeCell ref="Y3:AA4"/>
  </mergeCells>
  <pageMargins left="0.7" right="0.7" top="0.75" bottom="0.75" header="0.3" footer="0.3"/>
  <pageSetup paperSize="9" scale="19" orientation="portrait" r:id="rId1"/>
  <colBreaks count="1" manualBreakCount="1">
    <brk id="6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15"/>
  <sheetViews>
    <sheetView view="pageBreakPreview" zoomScale="90" zoomScaleSheetLayoutView="90" workbookViewId="0">
      <selection activeCell="O11" sqref="O11"/>
    </sheetView>
  </sheetViews>
  <sheetFormatPr defaultRowHeight="15" x14ac:dyDescent="0.25"/>
  <cols>
    <col min="1" max="1" width="6.7109375" customWidth="1"/>
    <col min="21" max="21" width="9.7109375" customWidth="1"/>
    <col min="45" max="45" width="11.42578125" customWidth="1"/>
    <col min="69" max="69" width="10.140625" customWidth="1"/>
    <col min="93" max="93" width="10.28515625" customWidth="1"/>
    <col min="117" max="117" width="10" customWidth="1"/>
    <col min="141" max="141" width="10.42578125" customWidth="1"/>
    <col min="165" max="165" width="10.7109375" customWidth="1"/>
  </cols>
  <sheetData>
    <row r="1" spans="1:172" s="43" customFormat="1" ht="18.75" x14ac:dyDescent="0.3">
      <c r="A1" s="430" t="s">
        <v>327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0"/>
      <c r="BA1" s="430"/>
      <c r="BB1" s="430"/>
      <c r="BC1" s="430"/>
      <c r="BD1" s="430"/>
      <c r="BE1" s="430"/>
      <c r="BF1" s="430"/>
      <c r="BG1" s="430"/>
      <c r="BH1" s="430"/>
      <c r="BI1" s="430"/>
      <c r="BJ1" s="430"/>
      <c r="BK1" s="430"/>
      <c r="BL1" s="430"/>
      <c r="BM1" s="430"/>
      <c r="BN1" s="430"/>
      <c r="BO1" s="430"/>
      <c r="BP1" s="430"/>
      <c r="BQ1" s="430"/>
      <c r="BR1" s="430"/>
      <c r="BS1" s="430"/>
      <c r="BT1" s="430"/>
      <c r="BU1" s="430"/>
      <c r="BV1" s="430"/>
      <c r="BW1" s="430"/>
      <c r="BX1" s="430"/>
      <c r="BY1" s="430"/>
      <c r="BZ1" s="430"/>
      <c r="CA1" s="430"/>
      <c r="CB1" s="430"/>
      <c r="CC1" s="430"/>
      <c r="CD1" s="430"/>
      <c r="CE1" s="430"/>
      <c r="CF1" s="430"/>
      <c r="CG1" s="430"/>
      <c r="CH1" s="430"/>
      <c r="CI1" s="430"/>
      <c r="CJ1" s="430"/>
      <c r="CK1" s="430"/>
      <c r="CL1" s="430"/>
      <c r="CM1" s="430"/>
      <c r="CN1" s="430"/>
      <c r="CO1" s="430"/>
      <c r="CP1" s="430"/>
      <c r="CQ1" s="430"/>
      <c r="CR1" s="430"/>
      <c r="CS1" s="430"/>
      <c r="CT1" s="430"/>
      <c r="CU1" s="430"/>
      <c r="CV1" s="430"/>
      <c r="CW1" s="430"/>
      <c r="CX1" s="430"/>
      <c r="CY1" s="430"/>
      <c r="CZ1" s="430"/>
      <c r="DA1" s="430"/>
      <c r="DB1" s="430"/>
      <c r="DC1" s="430"/>
      <c r="DD1" s="430"/>
      <c r="DE1" s="430"/>
      <c r="DF1" s="430"/>
      <c r="DG1" s="430"/>
      <c r="DH1" s="430"/>
      <c r="DI1" s="430"/>
      <c r="DJ1" s="430"/>
      <c r="DK1" s="430"/>
      <c r="DL1" s="430"/>
      <c r="DM1" s="430"/>
      <c r="DN1" s="430"/>
      <c r="DO1" s="430"/>
      <c r="DP1" s="430"/>
      <c r="DQ1" s="430"/>
      <c r="DR1" s="430"/>
      <c r="DS1" s="430"/>
      <c r="DT1" s="430"/>
      <c r="DU1" s="430"/>
      <c r="DV1" s="430"/>
      <c r="DW1" s="430"/>
      <c r="DX1" s="430"/>
      <c r="DY1" s="430"/>
      <c r="DZ1" s="430"/>
      <c r="EA1" s="430"/>
      <c r="EB1" s="430"/>
      <c r="EC1" s="430"/>
      <c r="ED1" s="430"/>
      <c r="EE1" s="430"/>
      <c r="EF1" s="430"/>
      <c r="EG1" s="430"/>
      <c r="EH1" s="430"/>
      <c r="EI1" s="430"/>
      <c r="EJ1" s="430"/>
      <c r="EK1" s="430"/>
      <c r="EL1" s="430"/>
      <c r="EM1" s="430"/>
      <c r="EN1" s="430"/>
      <c r="EO1" s="430"/>
      <c r="EP1" s="430"/>
      <c r="EQ1" s="430"/>
      <c r="ER1" s="430"/>
      <c r="ES1" s="430"/>
      <c r="ET1" s="430"/>
      <c r="EU1" s="430"/>
      <c r="EV1" s="430"/>
      <c r="EW1" s="430"/>
      <c r="EX1" s="430"/>
      <c r="EY1" s="430"/>
      <c r="EZ1" s="430"/>
      <c r="FA1" s="430"/>
      <c r="FB1" s="430"/>
      <c r="FC1" s="430"/>
      <c r="FD1" s="430"/>
      <c r="FE1" s="430"/>
      <c r="FF1" s="430"/>
      <c r="FG1" s="430"/>
      <c r="FH1" s="430"/>
      <c r="FI1" s="430"/>
      <c r="FJ1" s="430"/>
      <c r="FK1" s="430"/>
      <c r="FL1" s="430"/>
      <c r="FM1" s="430"/>
      <c r="FN1" s="430"/>
      <c r="FO1" s="430"/>
      <c r="FP1" s="83"/>
    </row>
    <row r="2" spans="1:172" s="43" customFormat="1" ht="18.75" x14ac:dyDescent="0.3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W2" s="319"/>
      <c r="AX2" s="319"/>
      <c r="AY2" s="319"/>
      <c r="AZ2" s="319"/>
      <c r="BA2" s="319"/>
      <c r="BB2" s="319"/>
      <c r="BC2" s="319"/>
      <c r="BD2" s="319"/>
      <c r="BE2" s="319"/>
      <c r="BF2" s="319"/>
      <c r="BG2" s="319"/>
      <c r="BH2" s="319"/>
      <c r="BI2" s="319"/>
      <c r="BJ2" s="319"/>
      <c r="BK2" s="319"/>
      <c r="BL2" s="319"/>
      <c r="BM2" s="319"/>
      <c r="BN2" s="319"/>
      <c r="BO2" s="319"/>
      <c r="BP2" s="319"/>
      <c r="BQ2" s="319"/>
      <c r="BR2" s="319"/>
      <c r="BS2" s="319"/>
      <c r="BT2" s="319"/>
      <c r="BU2" s="319"/>
      <c r="BV2" s="319"/>
      <c r="BW2" s="319"/>
      <c r="BX2" s="319"/>
      <c r="BY2" s="319"/>
      <c r="BZ2" s="319"/>
      <c r="CA2" s="319"/>
      <c r="CB2" s="319"/>
      <c r="CC2" s="319"/>
      <c r="CD2" s="319"/>
      <c r="CE2" s="319"/>
      <c r="CF2" s="319"/>
      <c r="CG2" s="319"/>
      <c r="CH2" s="319"/>
      <c r="CI2" s="319"/>
      <c r="CJ2" s="319"/>
      <c r="CK2" s="319"/>
      <c r="CL2" s="319"/>
      <c r="CM2" s="319"/>
      <c r="CN2" s="319"/>
      <c r="CO2" s="319"/>
      <c r="CP2" s="319"/>
      <c r="CQ2" s="319"/>
      <c r="CR2" s="319"/>
      <c r="CS2" s="319"/>
      <c r="CT2" s="319"/>
      <c r="CU2" s="319"/>
      <c r="CV2" s="319"/>
      <c r="CW2" s="319"/>
      <c r="CX2" s="319"/>
      <c r="CY2" s="319"/>
      <c r="CZ2" s="319"/>
      <c r="DA2" s="319"/>
      <c r="DB2" s="319"/>
      <c r="DC2" s="319"/>
      <c r="DD2" s="319"/>
      <c r="DE2" s="319"/>
      <c r="DF2" s="319"/>
      <c r="DG2" s="319"/>
      <c r="DH2" s="319"/>
      <c r="DI2" s="319"/>
      <c r="DJ2" s="319"/>
      <c r="DK2" s="319"/>
      <c r="DL2" s="319"/>
      <c r="DM2" s="319"/>
      <c r="DN2" s="319"/>
      <c r="DO2" s="319"/>
      <c r="DP2" s="319"/>
      <c r="DQ2" s="319"/>
      <c r="DR2" s="319"/>
      <c r="DS2" s="319"/>
      <c r="DT2" s="319"/>
      <c r="DU2" s="319"/>
      <c r="DV2" s="319"/>
      <c r="DW2" s="319"/>
      <c r="DX2" s="319"/>
      <c r="DY2" s="319"/>
      <c r="DZ2" s="319"/>
      <c r="EA2" s="319"/>
      <c r="EB2" s="319"/>
      <c r="EC2" s="319"/>
      <c r="ED2" s="319"/>
      <c r="EE2" s="319"/>
      <c r="EF2" s="319"/>
      <c r="EG2" s="319"/>
      <c r="EH2" s="319"/>
      <c r="EI2" s="319"/>
      <c r="EJ2" s="319"/>
      <c r="EK2" s="319"/>
      <c r="EL2" s="319"/>
      <c r="EM2" s="319"/>
      <c r="EN2" s="319"/>
      <c r="EO2" s="319"/>
      <c r="EP2" s="319"/>
      <c r="EQ2" s="319"/>
      <c r="ER2" s="319"/>
      <c r="ES2" s="319"/>
      <c r="ET2" s="319"/>
      <c r="EU2" s="319"/>
      <c r="EV2" s="319"/>
      <c r="EW2" s="319"/>
      <c r="EX2" s="319"/>
      <c r="EY2" s="319"/>
      <c r="EZ2" s="319"/>
      <c r="FA2" s="319"/>
      <c r="FB2" s="319"/>
      <c r="FC2" s="319"/>
      <c r="FD2" s="319"/>
      <c r="FE2" s="319"/>
      <c r="FF2" s="319"/>
      <c r="FG2" s="319"/>
      <c r="FH2" s="319"/>
      <c r="FI2" s="319"/>
      <c r="FJ2" s="319"/>
      <c r="FK2" s="319"/>
      <c r="FL2" s="319"/>
      <c r="FM2" s="319"/>
      <c r="FN2" s="319"/>
      <c r="FO2" s="319"/>
      <c r="FP2" s="83"/>
    </row>
    <row r="3" spans="1:172" s="1" customFormat="1" ht="15" customHeight="1" x14ac:dyDescent="0.25">
      <c r="A3" s="431" t="s">
        <v>36</v>
      </c>
      <c r="B3" s="431" t="s">
        <v>25</v>
      </c>
      <c r="C3" s="431"/>
      <c r="D3" s="432" t="s">
        <v>45</v>
      </c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4"/>
      <c r="AB3" s="435" t="s">
        <v>13</v>
      </c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  <c r="AP3" s="435"/>
      <c r="AQ3" s="435"/>
      <c r="AR3" s="435"/>
      <c r="AS3" s="435"/>
      <c r="AT3" s="435"/>
      <c r="AU3" s="435"/>
      <c r="AV3" s="435"/>
      <c r="AW3" s="435"/>
      <c r="AX3" s="435"/>
      <c r="AY3" s="435"/>
      <c r="AZ3" s="436" t="s">
        <v>46</v>
      </c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7" t="s">
        <v>14</v>
      </c>
      <c r="BY3" s="437"/>
      <c r="BZ3" s="437"/>
      <c r="CA3" s="437"/>
      <c r="CB3" s="437"/>
      <c r="CC3" s="437"/>
      <c r="CD3" s="437"/>
      <c r="CE3" s="437"/>
      <c r="CF3" s="437"/>
      <c r="CG3" s="437"/>
      <c r="CH3" s="437"/>
      <c r="CI3" s="437"/>
      <c r="CJ3" s="437"/>
      <c r="CK3" s="437"/>
      <c r="CL3" s="437"/>
      <c r="CM3" s="437"/>
      <c r="CN3" s="437"/>
      <c r="CO3" s="437"/>
      <c r="CP3" s="437"/>
      <c r="CQ3" s="437"/>
      <c r="CR3" s="437"/>
      <c r="CS3" s="437"/>
      <c r="CT3" s="437"/>
      <c r="CU3" s="437"/>
      <c r="CV3" s="438" t="s">
        <v>44</v>
      </c>
      <c r="CW3" s="439"/>
      <c r="CX3" s="439"/>
      <c r="CY3" s="439"/>
      <c r="CZ3" s="439"/>
      <c r="DA3" s="439"/>
      <c r="DB3" s="439"/>
      <c r="DC3" s="439"/>
      <c r="DD3" s="439"/>
      <c r="DE3" s="439"/>
      <c r="DF3" s="439"/>
      <c r="DG3" s="439"/>
      <c r="DH3" s="439"/>
      <c r="DI3" s="439"/>
      <c r="DJ3" s="439"/>
      <c r="DK3" s="439"/>
      <c r="DL3" s="439"/>
      <c r="DM3" s="439"/>
      <c r="DN3" s="439"/>
      <c r="DO3" s="439"/>
      <c r="DP3" s="439"/>
      <c r="DQ3" s="439"/>
      <c r="DR3" s="439"/>
      <c r="DS3" s="440"/>
      <c r="DT3" s="441" t="s">
        <v>15</v>
      </c>
      <c r="DU3" s="442"/>
      <c r="DV3" s="442"/>
      <c r="DW3" s="442"/>
      <c r="DX3" s="442"/>
      <c r="DY3" s="442"/>
      <c r="DZ3" s="442"/>
      <c r="EA3" s="442"/>
      <c r="EB3" s="442"/>
      <c r="EC3" s="442"/>
      <c r="ED3" s="442"/>
      <c r="EE3" s="442"/>
      <c r="EF3" s="442"/>
      <c r="EG3" s="442"/>
      <c r="EH3" s="442"/>
      <c r="EI3" s="442"/>
      <c r="EJ3" s="442"/>
      <c r="EK3" s="442"/>
      <c r="EL3" s="442"/>
      <c r="EM3" s="442"/>
      <c r="EN3" s="442"/>
      <c r="EO3" s="442"/>
      <c r="EP3" s="442"/>
      <c r="EQ3" s="443"/>
      <c r="ER3" s="444" t="s">
        <v>16</v>
      </c>
      <c r="ES3" s="444"/>
      <c r="ET3" s="444"/>
      <c r="EU3" s="444"/>
      <c r="EV3" s="444"/>
      <c r="EW3" s="444"/>
      <c r="EX3" s="444"/>
      <c r="EY3" s="444"/>
      <c r="EZ3" s="444"/>
      <c r="FA3" s="444"/>
      <c r="FB3" s="444"/>
      <c r="FC3" s="444"/>
      <c r="FD3" s="444"/>
      <c r="FE3" s="444"/>
      <c r="FF3" s="444"/>
      <c r="FG3" s="444"/>
      <c r="FH3" s="444"/>
      <c r="FI3" s="444"/>
      <c r="FJ3" s="444"/>
      <c r="FK3" s="444"/>
      <c r="FL3" s="444"/>
      <c r="FM3" s="444"/>
      <c r="FN3" s="444"/>
      <c r="FO3" s="444"/>
      <c r="FP3" s="84"/>
    </row>
    <row r="4" spans="1:172" ht="15" customHeight="1" x14ac:dyDescent="0.25">
      <c r="A4" s="431"/>
      <c r="B4" s="431"/>
      <c r="C4" s="431"/>
      <c r="D4" s="451" t="s">
        <v>17</v>
      </c>
      <c r="E4" s="452"/>
      <c r="F4" s="453"/>
      <c r="G4" s="457" t="s">
        <v>18</v>
      </c>
      <c r="H4" s="458"/>
      <c r="I4" s="459"/>
      <c r="J4" s="463" t="s">
        <v>19</v>
      </c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5"/>
      <c r="Y4" s="82"/>
      <c r="Z4" s="82"/>
      <c r="AA4" s="82"/>
      <c r="AB4" s="466" t="s">
        <v>17</v>
      </c>
      <c r="AC4" s="467"/>
      <c r="AD4" s="468"/>
      <c r="AE4" s="472" t="s">
        <v>18</v>
      </c>
      <c r="AF4" s="473"/>
      <c r="AG4" s="474"/>
      <c r="AH4" s="445" t="s">
        <v>19</v>
      </c>
      <c r="AI4" s="446"/>
      <c r="AJ4" s="446"/>
      <c r="AK4" s="446"/>
      <c r="AL4" s="446"/>
      <c r="AM4" s="446"/>
      <c r="AN4" s="446"/>
      <c r="AO4" s="446"/>
      <c r="AP4" s="446"/>
      <c r="AQ4" s="446"/>
      <c r="AR4" s="446"/>
      <c r="AS4" s="446"/>
      <c r="AT4" s="446"/>
      <c r="AU4" s="446"/>
      <c r="AV4" s="447"/>
      <c r="AW4" s="487" t="s">
        <v>20</v>
      </c>
      <c r="AX4" s="487"/>
      <c r="AY4" s="487"/>
      <c r="AZ4" s="488" t="s">
        <v>17</v>
      </c>
      <c r="BA4" s="489"/>
      <c r="BB4" s="490"/>
      <c r="BC4" s="494" t="s">
        <v>18</v>
      </c>
      <c r="BD4" s="495"/>
      <c r="BE4" s="496"/>
      <c r="BF4" s="500" t="s">
        <v>19</v>
      </c>
      <c r="BG4" s="501"/>
      <c r="BH4" s="501"/>
      <c r="BI4" s="501"/>
      <c r="BJ4" s="501"/>
      <c r="BK4" s="501"/>
      <c r="BL4" s="501"/>
      <c r="BM4" s="501"/>
      <c r="BN4" s="501"/>
      <c r="BO4" s="501"/>
      <c r="BP4" s="501"/>
      <c r="BQ4" s="501"/>
      <c r="BR4" s="501"/>
      <c r="BS4" s="501"/>
      <c r="BT4" s="502"/>
      <c r="BU4" s="503" t="s">
        <v>20</v>
      </c>
      <c r="BV4" s="503"/>
      <c r="BW4" s="503"/>
      <c r="BX4" s="478" t="s">
        <v>17</v>
      </c>
      <c r="BY4" s="479"/>
      <c r="BZ4" s="480"/>
      <c r="CA4" s="539" t="s">
        <v>18</v>
      </c>
      <c r="CB4" s="540"/>
      <c r="CC4" s="541"/>
      <c r="CD4" s="554" t="s">
        <v>19</v>
      </c>
      <c r="CE4" s="555"/>
      <c r="CF4" s="555"/>
      <c r="CG4" s="555"/>
      <c r="CH4" s="555"/>
      <c r="CI4" s="555"/>
      <c r="CJ4" s="555"/>
      <c r="CK4" s="555"/>
      <c r="CL4" s="555"/>
      <c r="CM4" s="555"/>
      <c r="CN4" s="555"/>
      <c r="CO4" s="555"/>
      <c r="CP4" s="555"/>
      <c r="CQ4" s="555"/>
      <c r="CR4" s="556"/>
      <c r="CS4" s="557" t="s">
        <v>20</v>
      </c>
      <c r="CT4" s="557"/>
      <c r="CU4" s="557"/>
      <c r="CV4" s="558" t="s">
        <v>17</v>
      </c>
      <c r="CW4" s="559"/>
      <c r="CX4" s="560"/>
      <c r="CY4" s="564" t="s">
        <v>18</v>
      </c>
      <c r="CZ4" s="565"/>
      <c r="DA4" s="566"/>
      <c r="DB4" s="570" t="s">
        <v>19</v>
      </c>
      <c r="DC4" s="571"/>
      <c r="DD4" s="571"/>
      <c r="DE4" s="571"/>
      <c r="DF4" s="571"/>
      <c r="DG4" s="571"/>
      <c r="DH4" s="571"/>
      <c r="DI4" s="571"/>
      <c r="DJ4" s="571"/>
      <c r="DK4" s="571"/>
      <c r="DL4" s="571"/>
      <c r="DM4" s="571"/>
      <c r="DN4" s="571"/>
      <c r="DO4" s="571"/>
      <c r="DP4" s="572"/>
      <c r="DQ4" s="511" t="s">
        <v>20</v>
      </c>
      <c r="DR4" s="512"/>
      <c r="DS4" s="513"/>
      <c r="DT4" s="517" t="s">
        <v>17</v>
      </c>
      <c r="DU4" s="518"/>
      <c r="DV4" s="519"/>
      <c r="DW4" s="523" t="s">
        <v>18</v>
      </c>
      <c r="DX4" s="524"/>
      <c r="DY4" s="525"/>
      <c r="DZ4" s="529" t="s">
        <v>19</v>
      </c>
      <c r="EA4" s="530"/>
      <c r="EB4" s="530"/>
      <c r="EC4" s="530"/>
      <c r="ED4" s="530"/>
      <c r="EE4" s="530"/>
      <c r="EF4" s="530"/>
      <c r="EG4" s="530"/>
      <c r="EH4" s="530"/>
      <c r="EI4" s="530"/>
      <c r="EJ4" s="530"/>
      <c r="EK4" s="530"/>
      <c r="EL4" s="530"/>
      <c r="EM4" s="530"/>
      <c r="EN4" s="531"/>
      <c r="EO4" s="532" t="s">
        <v>20</v>
      </c>
      <c r="EP4" s="532"/>
      <c r="EQ4" s="532"/>
      <c r="ER4" s="533" t="s">
        <v>17</v>
      </c>
      <c r="ES4" s="534"/>
      <c r="ET4" s="535"/>
      <c r="EU4" s="548" t="s">
        <v>18</v>
      </c>
      <c r="EV4" s="549"/>
      <c r="EW4" s="550"/>
      <c r="EX4" s="504" t="s">
        <v>19</v>
      </c>
      <c r="EY4" s="505"/>
      <c r="EZ4" s="505"/>
      <c r="FA4" s="505"/>
      <c r="FB4" s="505"/>
      <c r="FC4" s="505"/>
      <c r="FD4" s="505"/>
      <c r="FE4" s="505"/>
      <c r="FF4" s="505"/>
      <c r="FG4" s="505"/>
      <c r="FH4" s="505"/>
      <c r="FI4" s="505"/>
      <c r="FJ4" s="505"/>
      <c r="FK4" s="505"/>
      <c r="FL4" s="506"/>
      <c r="FM4" s="507" t="s">
        <v>20</v>
      </c>
      <c r="FN4" s="507"/>
      <c r="FO4" s="507"/>
      <c r="FP4" s="12"/>
    </row>
    <row r="5" spans="1:172" x14ac:dyDescent="0.25">
      <c r="A5" s="431"/>
      <c r="B5" s="431"/>
      <c r="C5" s="431"/>
      <c r="D5" s="454"/>
      <c r="E5" s="455"/>
      <c r="F5" s="456"/>
      <c r="G5" s="460"/>
      <c r="H5" s="461"/>
      <c r="I5" s="462"/>
      <c r="J5" s="508" t="s">
        <v>257</v>
      </c>
      <c r="K5" s="508"/>
      <c r="L5" s="509"/>
      <c r="M5" s="510" t="s">
        <v>258</v>
      </c>
      <c r="N5" s="508"/>
      <c r="O5" s="509"/>
      <c r="P5" s="510" t="s">
        <v>259</v>
      </c>
      <c r="Q5" s="508"/>
      <c r="R5" s="509"/>
      <c r="S5" s="510" t="s">
        <v>260</v>
      </c>
      <c r="T5" s="508"/>
      <c r="U5" s="509"/>
      <c r="V5" s="510" t="s">
        <v>21</v>
      </c>
      <c r="W5" s="508"/>
      <c r="X5" s="509"/>
      <c r="Y5" s="510" t="s">
        <v>20</v>
      </c>
      <c r="Z5" s="508"/>
      <c r="AA5" s="509"/>
      <c r="AB5" s="469"/>
      <c r="AC5" s="470"/>
      <c r="AD5" s="471"/>
      <c r="AE5" s="475"/>
      <c r="AF5" s="476"/>
      <c r="AG5" s="477"/>
      <c r="AH5" s="449" t="s">
        <v>257</v>
      </c>
      <c r="AI5" s="449"/>
      <c r="AJ5" s="450"/>
      <c r="AK5" s="448" t="s">
        <v>258</v>
      </c>
      <c r="AL5" s="449"/>
      <c r="AM5" s="450"/>
      <c r="AN5" s="448" t="s">
        <v>259</v>
      </c>
      <c r="AO5" s="449"/>
      <c r="AP5" s="450"/>
      <c r="AQ5" s="448" t="s">
        <v>260</v>
      </c>
      <c r="AR5" s="449"/>
      <c r="AS5" s="450"/>
      <c r="AT5" s="448" t="s">
        <v>21</v>
      </c>
      <c r="AU5" s="449"/>
      <c r="AV5" s="450"/>
      <c r="AW5" s="487"/>
      <c r="AX5" s="487"/>
      <c r="AY5" s="487"/>
      <c r="AZ5" s="491"/>
      <c r="BA5" s="492"/>
      <c r="BB5" s="493"/>
      <c r="BC5" s="497"/>
      <c r="BD5" s="498"/>
      <c r="BE5" s="499"/>
      <c r="BF5" s="484" t="s">
        <v>257</v>
      </c>
      <c r="BG5" s="484"/>
      <c r="BH5" s="485"/>
      <c r="BI5" s="486" t="s">
        <v>258</v>
      </c>
      <c r="BJ5" s="484"/>
      <c r="BK5" s="485"/>
      <c r="BL5" s="486" t="s">
        <v>259</v>
      </c>
      <c r="BM5" s="484"/>
      <c r="BN5" s="485"/>
      <c r="BO5" s="486" t="s">
        <v>260</v>
      </c>
      <c r="BP5" s="484"/>
      <c r="BQ5" s="485"/>
      <c r="BR5" s="486" t="s">
        <v>21</v>
      </c>
      <c r="BS5" s="484"/>
      <c r="BT5" s="485"/>
      <c r="BU5" s="503"/>
      <c r="BV5" s="503"/>
      <c r="BW5" s="503"/>
      <c r="BX5" s="481"/>
      <c r="BY5" s="482"/>
      <c r="BZ5" s="483"/>
      <c r="CA5" s="542"/>
      <c r="CB5" s="543"/>
      <c r="CC5" s="544"/>
      <c r="CD5" s="546" t="s">
        <v>257</v>
      </c>
      <c r="CE5" s="546"/>
      <c r="CF5" s="547"/>
      <c r="CG5" s="545" t="s">
        <v>265</v>
      </c>
      <c r="CH5" s="546"/>
      <c r="CI5" s="547"/>
      <c r="CJ5" s="545" t="s">
        <v>259</v>
      </c>
      <c r="CK5" s="546"/>
      <c r="CL5" s="547"/>
      <c r="CM5" s="545" t="s">
        <v>260</v>
      </c>
      <c r="CN5" s="546"/>
      <c r="CO5" s="547"/>
      <c r="CP5" s="545" t="s">
        <v>21</v>
      </c>
      <c r="CQ5" s="546"/>
      <c r="CR5" s="547"/>
      <c r="CS5" s="557"/>
      <c r="CT5" s="557"/>
      <c r="CU5" s="557"/>
      <c r="CV5" s="561"/>
      <c r="CW5" s="562"/>
      <c r="CX5" s="563"/>
      <c r="CY5" s="567"/>
      <c r="CZ5" s="568"/>
      <c r="DA5" s="569"/>
      <c r="DB5" s="573" t="s">
        <v>257</v>
      </c>
      <c r="DC5" s="574"/>
      <c r="DD5" s="575"/>
      <c r="DE5" s="573" t="s">
        <v>258</v>
      </c>
      <c r="DF5" s="574"/>
      <c r="DG5" s="575"/>
      <c r="DH5" s="573" t="s">
        <v>259</v>
      </c>
      <c r="DI5" s="574"/>
      <c r="DJ5" s="575"/>
      <c r="DK5" s="573" t="s">
        <v>260</v>
      </c>
      <c r="DL5" s="574"/>
      <c r="DM5" s="575"/>
      <c r="DN5" s="573" t="s">
        <v>21</v>
      </c>
      <c r="DO5" s="574"/>
      <c r="DP5" s="575"/>
      <c r="DQ5" s="514"/>
      <c r="DR5" s="515"/>
      <c r="DS5" s="516"/>
      <c r="DT5" s="520"/>
      <c r="DU5" s="521"/>
      <c r="DV5" s="522"/>
      <c r="DW5" s="526"/>
      <c r="DX5" s="527"/>
      <c r="DY5" s="528"/>
      <c r="DZ5" s="583" t="s">
        <v>257</v>
      </c>
      <c r="EA5" s="583"/>
      <c r="EB5" s="584"/>
      <c r="EC5" s="585" t="s">
        <v>258</v>
      </c>
      <c r="ED5" s="583"/>
      <c r="EE5" s="584"/>
      <c r="EF5" s="585" t="s">
        <v>259</v>
      </c>
      <c r="EG5" s="583"/>
      <c r="EH5" s="584"/>
      <c r="EI5" s="585" t="s">
        <v>260</v>
      </c>
      <c r="EJ5" s="583"/>
      <c r="EK5" s="584"/>
      <c r="EL5" s="585" t="s">
        <v>21</v>
      </c>
      <c r="EM5" s="583"/>
      <c r="EN5" s="584"/>
      <c r="EO5" s="532"/>
      <c r="EP5" s="532"/>
      <c r="EQ5" s="532"/>
      <c r="ER5" s="536"/>
      <c r="ES5" s="537"/>
      <c r="ET5" s="538"/>
      <c r="EU5" s="551"/>
      <c r="EV5" s="552"/>
      <c r="EW5" s="553"/>
      <c r="EX5" s="578" t="s">
        <v>257</v>
      </c>
      <c r="EY5" s="578"/>
      <c r="EZ5" s="579"/>
      <c r="FA5" s="580" t="s">
        <v>258</v>
      </c>
      <c r="FB5" s="578"/>
      <c r="FC5" s="579"/>
      <c r="FD5" s="580" t="s">
        <v>259</v>
      </c>
      <c r="FE5" s="578"/>
      <c r="FF5" s="579"/>
      <c r="FG5" s="580" t="s">
        <v>260</v>
      </c>
      <c r="FH5" s="578"/>
      <c r="FI5" s="579"/>
      <c r="FJ5" s="580" t="s">
        <v>21</v>
      </c>
      <c r="FK5" s="578"/>
      <c r="FL5" s="579"/>
      <c r="FM5" s="507"/>
      <c r="FN5" s="507"/>
      <c r="FO5" s="507"/>
      <c r="FP5" s="12"/>
    </row>
    <row r="6" spans="1:172" x14ac:dyDescent="0.25">
      <c r="A6" s="431"/>
      <c r="B6" s="431"/>
      <c r="C6" s="431"/>
      <c r="D6" s="13" t="s">
        <v>22</v>
      </c>
      <c r="E6" s="13" t="s">
        <v>23</v>
      </c>
      <c r="F6" s="13" t="s">
        <v>24</v>
      </c>
      <c r="G6" s="13" t="s">
        <v>22</v>
      </c>
      <c r="H6" s="13" t="s">
        <v>23</v>
      </c>
      <c r="I6" s="13" t="s">
        <v>24</v>
      </c>
      <c r="J6" s="13" t="s">
        <v>22</v>
      </c>
      <c r="K6" s="13" t="s">
        <v>23</v>
      </c>
      <c r="L6" s="13" t="s">
        <v>24</v>
      </c>
      <c r="M6" s="13" t="s">
        <v>22</v>
      </c>
      <c r="N6" s="13" t="s">
        <v>23</v>
      </c>
      <c r="O6" s="13" t="s">
        <v>24</v>
      </c>
      <c r="P6" s="13" t="s">
        <v>22</v>
      </c>
      <c r="Q6" s="13" t="s">
        <v>23</v>
      </c>
      <c r="R6" s="13" t="s">
        <v>24</v>
      </c>
      <c r="S6" s="13" t="s">
        <v>22</v>
      </c>
      <c r="T6" s="13" t="s">
        <v>23</v>
      </c>
      <c r="U6" s="13" t="s">
        <v>24</v>
      </c>
      <c r="V6" s="13" t="s">
        <v>22</v>
      </c>
      <c r="W6" s="13" t="s">
        <v>23</v>
      </c>
      <c r="X6" s="13" t="s">
        <v>24</v>
      </c>
      <c r="Y6" s="13" t="s">
        <v>22</v>
      </c>
      <c r="Z6" s="13" t="s">
        <v>23</v>
      </c>
      <c r="AA6" s="13" t="s">
        <v>24</v>
      </c>
      <c r="AB6" s="321" t="s">
        <v>22</v>
      </c>
      <c r="AC6" s="321" t="s">
        <v>23</v>
      </c>
      <c r="AD6" s="321" t="s">
        <v>24</v>
      </c>
      <c r="AE6" s="321" t="s">
        <v>22</v>
      </c>
      <c r="AF6" s="321" t="s">
        <v>23</v>
      </c>
      <c r="AG6" s="321" t="s">
        <v>24</v>
      </c>
      <c r="AH6" s="321" t="s">
        <v>22</v>
      </c>
      <c r="AI6" s="321" t="s">
        <v>23</v>
      </c>
      <c r="AJ6" s="321" t="s">
        <v>24</v>
      </c>
      <c r="AK6" s="321" t="s">
        <v>22</v>
      </c>
      <c r="AL6" s="321" t="s">
        <v>23</v>
      </c>
      <c r="AM6" s="321" t="s">
        <v>24</v>
      </c>
      <c r="AN6" s="321" t="s">
        <v>22</v>
      </c>
      <c r="AO6" s="321" t="s">
        <v>23</v>
      </c>
      <c r="AP6" s="321" t="s">
        <v>24</v>
      </c>
      <c r="AQ6" s="321" t="s">
        <v>22</v>
      </c>
      <c r="AR6" s="321" t="s">
        <v>23</v>
      </c>
      <c r="AS6" s="321" t="s">
        <v>24</v>
      </c>
      <c r="AT6" s="321" t="s">
        <v>22</v>
      </c>
      <c r="AU6" s="321" t="s">
        <v>23</v>
      </c>
      <c r="AV6" s="321" t="s">
        <v>24</v>
      </c>
      <c r="AW6" s="321" t="s">
        <v>22</v>
      </c>
      <c r="AX6" s="321" t="s">
        <v>23</v>
      </c>
      <c r="AY6" s="321" t="s">
        <v>24</v>
      </c>
      <c r="AZ6" s="316" t="s">
        <v>22</v>
      </c>
      <c r="BA6" s="316" t="s">
        <v>23</v>
      </c>
      <c r="BB6" s="316" t="s">
        <v>24</v>
      </c>
      <c r="BC6" s="316" t="s">
        <v>22</v>
      </c>
      <c r="BD6" s="316" t="s">
        <v>23</v>
      </c>
      <c r="BE6" s="316" t="s">
        <v>24</v>
      </c>
      <c r="BF6" s="316" t="s">
        <v>22</v>
      </c>
      <c r="BG6" s="316" t="s">
        <v>23</v>
      </c>
      <c r="BH6" s="316" t="s">
        <v>24</v>
      </c>
      <c r="BI6" s="316" t="s">
        <v>22</v>
      </c>
      <c r="BJ6" s="316" t="s">
        <v>23</v>
      </c>
      <c r="BK6" s="316" t="s">
        <v>24</v>
      </c>
      <c r="BL6" s="316" t="s">
        <v>22</v>
      </c>
      <c r="BM6" s="316" t="s">
        <v>23</v>
      </c>
      <c r="BN6" s="316" t="s">
        <v>24</v>
      </c>
      <c r="BO6" s="316" t="s">
        <v>22</v>
      </c>
      <c r="BP6" s="316" t="s">
        <v>23</v>
      </c>
      <c r="BQ6" s="316" t="s">
        <v>24</v>
      </c>
      <c r="BR6" s="316" t="s">
        <v>22</v>
      </c>
      <c r="BS6" s="316" t="s">
        <v>23</v>
      </c>
      <c r="BT6" s="316" t="s">
        <v>24</v>
      </c>
      <c r="BU6" s="316" t="s">
        <v>22</v>
      </c>
      <c r="BV6" s="316" t="s">
        <v>23</v>
      </c>
      <c r="BW6" s="316" t="s">
        <v>24</v>
      </c>
      <c r="BX6" s="318" t="s">
        <v>22</v>
      </c>
      <c r="BY6" s="318" t="s">
        <v>23</v>
      </c>
      <c r="BZ6" s="318" t="s">
        <v>24</v>
      </c>
      <c r="CA6" s="318" t="s">
        <v>22</v>
      </c>
      <c r="CB6" s="318" t="s">
        <v>23</v>
      </c>
      <c r="CC6" s="318" t="s">
        <v>24</v>
      </c>
      <c r="CD6" s="318" t="s">
        <v>22</v>
      </c>
      <c r="CE6" s="318" t="s">
        <v>23</v>
      </c>
      <c r="CF6" s="318" t="s">
        <v>24</v>
      </c>
      <c r="CG6" s="318" t="s">
        <v>22</v>
      </c>
      <c r="CH6" s="318" t="s">
        <v>23</v>
      </c>
      <c r="CI6" s="318" t="s">
        <v>24</v>
      </c>
      <c r="CJ6" s="318" t="s">
        <v>22</v>
      </c>
      <c r="CK6" s="318" t="s">
        <v>23</v>
      </c>
      <c r="CL6" s="318" t="s">
        <v>24</v>
      </c>
      <c r="CM6" s="318" t="s">
        <v>22</v>
      </c>
      <c r="CN6" s="318" t="s">
        <v>23</v>
      </c>
      <c r="CO6" s="318" t="s">
        <v>24</v>
      </c>
      <c r="CP6" s="318" t="s">
        <v>22</v>
      </c>
      <c r="CQ6" s="318" t="s">
        <v>23</v>
      </c>
      <c r="CR6" s="318" t="s">
        <v>24</v>
      </c>
      <c r="CS6" s="318" t="s">
        <v>22</v>
      </c>
      <c r="CT6" s="318" t="s">
        <v>23</v>
      </c>
      <c r="CU6" s="318" t="s">
        <v>24</v>
      </c>
      <c r="CV6" s="322" t="s">
        <v>22</v>
      </c>
      <c r="CW6" s="322" t="s">
        <v>23</v>
      </c>
      <c r="CX6" s="322" t="s">
        <v>24</v>
      </c>
      <c r="CY6" s="322" t="s">
        <v>22</v>
      </c>
      <c r="CZ6" s="322" t="s">
        <v>23</v>
      </c>
      <c r="DA6" s="322" t="s">
        <v>24</v>
      </c>
      <c r="DB6" s="322" t="s">
        <v>22</v>
      </c>
      <c r="DC6" s="322" t="s">
        <v>23</v>
      </c>
      <c r="DD6" s="322" t="s">
        <v>24</v>
      </c>
      <c r="DE6" s="322" t="s">
        <v>22</v>
      </c>
      <c r="DF6" s="322" t="s">
        <v>23</v>
      </c>
      <c r="DG6" s="322" t="s">
        <v>24</v>
      </c>
      <c r="DH6" s="322" t="s">
        <v>22</v>
      </c>
      <c r="DI6" s="322" t="s">
        <v>23</v>
      </c>
      <c r="DJ6" s="322" t="s">
        <v>24</v>
      </c>
      <c r="DK6" s="322" t="s">
        <v>22</v>
      </c>
      <c r="DL6" s="322" t="s">
        <v>23</v>
      </c>
      <c r="DM6" s="322" t="s">
        <v>24</v>
      </c>
      <c r="DN6" s="322" t="s">
        <v>22</v>
      </c>
      <c r="DO6" s="322" t="s">
        <v>23</v>
      </c>
      <c r="DP6" s="322" t="s">
        <v>24</v>
      </c>
      <c r="DQ6" s="322" t="s">
        <v>22</v>
      </c>
      <c r="DR6" s="322" t="s">
        <v>23</v>
      </c>
      <c r="DS6" s="322" t="s">
        <v>24</v>
      </c>
      <c r="DT6" s="320" t="s">
        <v>22</v>
      </c>
      <c r="DU6" s="320" t="s">
        <v>23</v>
      </c>
      <c r="DV6" s="320" t="s">
        <v>24</v>
      </c>
      <c r="DW6" s="320" t="s">
        <v>22</v>
      </c>
      <c r="DX6" s="320" t="s">
        <v>23</v>
      </c>
      <c r="DY6" s="320" t="s">
        <v>24</v>
      </c>
      <c r="DZ6" s="320" t="s">
        <v>22</v>
      </c>
      <c r="EA6" s="320" t="s">
        <v>23</v>
      </c>
      <c r="EB6" s="320" t="s">
        <v>24</v>
      </c>
      <c r="EC6" s="320" t="s">
        <v>22</v>
      </c>
      <c r="ED6" s="320" t="s">
        <v>23</v>
      </c>
      <c r="EE6" s="320" t="s">
        <v>24</v>
      </c>
      <c r="EF6" s="320" t="s">
        <v>22</v>
      </c>
      <c r="EG6" s="320" t="s">
        <v>23</v>
      </c>
      <c r="EH6" s="320" t="s">
        <v>24</v>
      </c>
      <c r="EI6" s="320" t="s">
        <v>22</v>
      </c>
      <c r="EJ6" s="320" t="s">
        <v>23</v>
      </c>
      <c r="EK6" s="320" t="s">
        <v>24</v>
      </c>
      <c r="EL6" s="320" t="s">
        <v>22</v>
      </c>
      <c r="EM6" s="320" t="s">
        <v>23</v>
      </c>
      <c r="EN6" s="320" t="s">
        <v>24</v>
      </c>
      <c r="EO6" s="320" t="s">
        <v>22</v>
      </c>
      <c r="EP6" s="320" t="s">
        <v>23</v>
      </c>
      <c r="EQ6" s="320" t="s">
        <v>24</v>
      </c>
      <c r="ER6" s="317" t="s">
        <v>22</v>
      </c>
      <c r="ES6" s="317" t="s">
        <v>23</v>
      </c>
      <c r="ET6" s="317" t="s">
        <v>24</v>
      </c>
      <c r="EU6" s="317" t="s">
        <v>22</v>
      </c>
      <c r="EV6" s="317" t="s">
        <v>23</v>
      </c>
      <c r="EW6" s="317" t="s">
        <v>24</v>
      </c>
      <c r="EX6" s="317" t="s">
        <v>22</v>
      </c>
      <c r="EY6" s="317" t="s">
        <v>23</v>
      </c>
      <c r="EZ6" s="317" t="s">
        <v>24</v>
      </c>
      <c r="FA6" s="317" t="s">
        <v>22</v>
      </c>
      <c r="FB6" s="317" t="s">
        <v>23</v>
      </c>
      <c r="FC6" s="317" t="s">
        <v>24</v>
      </c>
      <c r="FD6" s="317" t="s">
        <v>22</v>
      </c>
      <c r="FE6" s="317" t="s">
        <v>23</v>
      </c>
      <c r="FF6" s="317" t="s">
        <v>24</v>
      </c>
      <c r="FG6" s="317" t="s">
        <v>22</v>
      </c>
      <c r="FH6" s="317" t="s">
        <v>23</v>
      </c>
      <c r="FI6" s="317" t="s">
        <v>24</v>
      </c>
      <c r="FJ6" s="317" t="s">
        <v>22</v>
      </c>
      <c r="FK6" s="317" t="s">
        <v>23</v>
      </c>
      <c r="FL6" s="317" t="s">
        <v>24</v>
      </c>
      <c r="FM6" s="317" t="s">
        <v>22</v>
      </c>
      <c r="FN6" s="317" t="s">
        <v>23</v>
      </c>
      <c r="FO6" s="317" t="s">
        <v>24</v>
      </c>
      <c r="FP6" s="12"/>
    </row>
    <row r="7" spans="1:172" x14ac:dyDescent="0.25">
      <c r="A7" s="85">
        <v>1</v>
      </c>
      <c r="B7" s="581" t="s">
        <v>390</v>
      </c>
      <c r="C7" s="582"/>
      <c r="D7" s="306">
        <v>0</v>
      </c>
      <c r="E7" s="306">
        <v>0</v>
      </c>
      <c r="F7" s="306">
        <v>0</v>
      </c>
      <c r="G7" s="306">
        <v>0</v>
      </c>
      <c r="H7" s="306">
        <v>0</v>
      </c>
      <c r="I7" s="306">
        <v>0</v>
      </c>
      <c r="J7" s="306">
        <v>0</v>
      </c>
      <c r="K7" s="306">
        <v>0</v>
      </c>
      <c r="L7" s="306">
        <v>0</v>
      </c>
      <c r="M7" s="306">
        <v>0</v>
      </c>
      <c r="N7" s="306">
        <v>0</v>
      </c>
      <c r="O7" s="306">
        <v>0</v>
      </c>
      <c r="P7" s="306">
        <v>0</v>
      </c>
      <c r="Q7" s="306">
        <v>0</v>
      </c>
      <c r="R7" s="306">
        <v>0</v>
      </c>
      <c r="S7" s="306">
        <v>0</v>
      </c>
      <c r="T7" s="306">
        <v>0</v>
      </c>
      <c r="U7" s="306">
        <v>0</v>
      </c>
      <c r="V7" s="306">
        <v>0</v>
      </c>
      <c r="W7" s="306">
        <v>0</v>
      </c>
      <c r="X7" s="306">
        <v>0</v>
      </c>
      <c r="Y7" s="15">
        <f>SUM(D7,G7,J7,M7,P7,S7,V7,)</f>
        <v>0</v>
      </c>
      <c r="Z7" s="15">
        <f>SUM(E7,H7,K7,N7,Q7,T7,W7,)</f>
        <v>0</v>
      </c>
      <c r="AA7" s="15">
        <f>SUM(F7,I7,L7,O7,R7,U7,X7,)</f>
        <v>0</v>
      </c>
      <c r="AB7" s="306"/>
      <c r="AC7" s="306"/>
      <c r="AD7" s="306"/>
      <c r="AE7" s="306"/>
      <c r="AF7" s="306"/>
      <c r="AG7" s="306"/>
      <c r="AH7" s="306"/>
      <c r="AI7" s="306"/>
      <c r="AJ7" s="306"/>
      <c r="AK7" s="306"/>
      <c r="AL7" s="306"/>
      <c r="AM7" s="306"/>
      <c r="AN7" s="306"/>
      <c r="AO7" s="306"/>
      <c r="AP7" s="306"/>
      <c r="AQ7" s="306"/>
      <c r="AR7" s="306"/>
      <c r="AS7" s="306"/>
      <c r="AT7" s="306"/>
      <c r="AU7" s="306"/>
      <c r="AV7" s="306"/>
      <c r="AW7" s="323">
        <f>SUM(AB7,AE7,AH7,AK7,AN7,AQ7,AT7,)</f>
        <v>0</v>
      </c>
      <c r="AX7" s="323">
        <f>SUM(AC7,AF7,AI7,AL7,AO7,AR7,AU7,)</f>
        <v>0</v>
      </c>
      <c r="AY7" s="323">
        <f>SUM(AD7,AG7,AJ7,AM7,AP7,AS7,AV7,)</f>
        <v>0</v>
      </c>
      <c r="AZ7" s="306"/>
      <c r="BA7" s="306"/>
      <c r="BB7" s="306"/>
      <c r="BC7" s="306"/>
      <c r="BD7" s="306"/>
      <c r="BE7" s="306"/>
      <c r="BF7" s="306"/>
      <c r="BG7" s="306"/>
      <c r="BH7" s="306"/>
      <c r="BI7" s="306"/>
      <c r="BJ7" s="306"/>
      <c r="BK7" s="306"/>
      <c r="BL7" s="306"/>
      <c r="BM7" s="306"/>
      <c r="BN7" s="306"/>
      <c r="BO7" s="306"/>
      <c r="BP7" s="306"/>
      <c r="BQ7" s="306"/>
      <c r="BR7" s="306"/>
      <c r="BS7" s="306"/>
      <c r="BT7" s="306"/>
      <c r="BU7" s="17">
        <f>SUM(AZ7,BC7,BF7,BI7,BL7,BO7,BR7,)</f>
        <v>0</v>
      </c>
      <c r="BV7" s="17">
        <f>SUM(BA7,BD7,BG7,BJ7,BM7,BP7,BS7,)</f>
        <v>0</v>
      </c>
      <c r="BW7" s="17">
        <f>SUM(BB7,BE7,BH7,BK7,BN7,BQ7,BT7,)</f>
        <v>0</v>
      </c>
      <c r="BX7" s="306"/>
      <c r="BY7" s="306"/>
      <c r="BZ7" s="306"/>
      <c r="CA7" s="306"/>
      <c r="CB7" s="306"/>
      <c r="CC7" s="306"/>
      <c r="CD7" s="306"/>
      <c r="CE7" s="306"/>
      <c r="CF7" s="306"/>
      <c r="CG7" s="306"/>
      <c r="CH7" s="306"/>
      <c r="CI7" s="306"/>
      <c r="CJ7" s="306"/>
      <c r="CK7" s="306"/>
      <c r="CL7" s="306"/>
      <c r="CM7" s="306"/>
      <c r="CN7" s="306"/>
      <c r="CO7" s="306"/>
      <c r="CP7" s="306"/>
      <c r="CQ7" s="306"/>
      <c r="CR7" s="306"/>
      <c r="CS7" s="18">
        <f>SUM(BX7,CA7,CD7,CG7,CJ7,CM7,CP7,)</f>
        <v>0</v>
      </c>
      <c r="CT7" s="18">
        <f>SUM(BY7,CB7,CE7,CH7,CK7,CN7,CQ7,)</f>
        <v>0</v>
      </c>
      <c r="CU7" s="18">
        <f>SUM(BZ7,CC7,CF7,CI7,CL7,CO7,CR7,)</f>
        <v>0</v>
      </c>
      <c r="CV7" s="306"/>
      <c r="CW7" s="306"/>
      <c r="CX7" s="306"/>
      <c r="CY7" s="306"/>
      <c r="CZ7" s="306"/>
      <c r="DA7" s="306"/>
      <c r="DB7" s="306"/>
      <c r="DC7" s="306"/>
      <c r="DD7" s="306"/>
      <c r="DE7" s="306"/>
      <c r="DF7" s="306"/>
      <c r="DG7" s="306"/>
      <c r="DH7" s="306"/>
      <c r="DI7" s="306"/>
      <c r="DJ7" s="306"/>
      <c r="DK7" s="306"/>
      <c r="DL7" s="306"/>
      <c r="DM7" s="306"/>
      <c r="DN7" s="306"/>
      <c r="DO7" s="306"/>
      <c r="DP7" s="306"/>
      <c r="DQ7" s="19">
        <f>SUM(CV7,CY7,DB7,DE7,DH7,DK7,DN7,)</f>
        <v>0</v>
      </c>
      <c r="DR7" s="19">
        <f>SUM(CW7,CZ7,DC7,DF7,DI7,DL7,DO7,)</f>
        <v>0</v>
      </c>
      <c r="DS7" s="19">
        <f>SUM(CX7,DA7,DD7,DG7,DJ7,DM7,DP7,)</f>
        <v>0</v>
      </c>
      <c r="DT7" s="306"/>
      <c r="DU7" s="306"/>
      <c r="DV7" s="306"/>
      <c r="DW7" s="306"/>
      <c r="DX7" s="306"/>
      <c r="DY7" s="306"/>
      <c r="DZ7" s="306"/>
      <c r="EA7" s="306"/>
      <c r="EB7" s="306"/>
      <c r="EC7" s="306"/>
      <c r="ED7" s="306"/>
      <c r="EE7" s="306"/>
      <c r="EF7" s="306"/>
      <c r="EG7" s="306"/>
      <c r="EH7" s="306"/>
      <c r="EI7" s="306"/>
      <c r="EJ7" s="306"/>
      <c r="EK7" s="306"/>
      <c r="EL7" s="306"/>
      <c r="EM7" s="306"/>
      <c r="EN7" s="306"/>
      <c r="EO7" s="86">
        <f>SUM(DT7,DW7,DZ7,EC7,EF7,EI7,EL7,)</f>
        <v>0</v>
      </c>
      <c r="EP7" s="86">
        <f>SUM(DU7,DX7,EA7,ED7,EG7,EJ7,EM7,)</f>
        <v>0</v>
      </c>
      <c r="EQ7" s="86">
        <f>SUM(DV7,DY7,EB7,EE7,EH7,EK7,EN7,)</f>
        <v>0</v>
      </c>
      <c r="ER7" s="20">
        <f t="shared" ref="ER7:FL7" si="0">SUM(D7,AB7,AZ7,BX7,CV7,DT7)</f>
        <v>0</v>
      </c>
      <c r="ES7" s="20">
        <f>SUM(E7,AC7,BA7,BY7,CW7,DU7)</f>
        <v>0</v>
      </c>
      <c r="ET7" s="20">
        <f t="shared" si="0"/>
        <v>0</v>
      </c>
      <c r="EU7" s="20">
        <f t="shared" si="0"/>
        <v>0</v>
      </c>
      <c r="EV7" s="20">
        <f t="shared" si="0"/>
        <v>0</v>
      </c>
      <c r="EW7" s="20">
        <f t="shared" si="0"/>
        <v>0</v>
      </c>
      <c r="EX7" s="20">
        <f t="shared" si="0"/>
        <v>0</v>
      </c>
      <c r="EY7" s="20">
        <f t="shared" si="0"/>
        <v>0</v>
      </c>
      <c r="EZ7" s="20">
        <f t="shared" si="0"/>
        <v>0</v>
      </c>
      <c r="FA7" s="20">
        <f t="shared" si="0"/>
        <v>0</v>
      </c>
      <c r="FB7" s="20">
        <f t="shared" si="0"/>
        <v>0</v>
      </c>
      <c r="FC7" s="20">
        <f t="shared" si="0"/>
        <v>0</v>
      </c>
      <c r="FD7" s="20">
        <f t="shared" si="0"/>
        <v>0</v>
      </c>
      <c r="FE7" s="20">
        <f>SUM(Q7,AO7,BM7,CK7,DI7,EG7)</f>
        <v>0</v>
      </c>
      <c r="FF7" s="20">
        <f t="shared" si="0"/>
        <v>0</v>
      </c>
      <c r="FG7" s="20">
        <f t="shared" si="0"/>
        <v>0</v>
      </c>
      <c r="FH7" s="20">
        <f t="shared" si="0"/>
        <v>0</v>
      </c>
      <c r="FI7" s="20">
        <f t="shared" si="0"/>
        <v>0</v>
      </c>
      <c r="FJ7" s="20">
        <f t="shared" si="0"/>
        <v>0</v>
      </c>
      <c r="FK7" s="20">
        <f t="shared" si="0"/>
        <v>0</v>
      </c>
      <c r="FL7" s="20">
        <f t="shared" si="0"/>
        <v>0</v>
      </c>
      <c r="FM7" s="21">
        <f>SUM(ER7,EU7,EX7,FA7,FD7,FG7,FJ7,)</f>
        <v>0</v>
      </c>
      <c r="FN7" s="21">
        <f>SUM(ES7,EV7,EY7,FB7,FE7,FH7,FK7,)</f>
        <v>0</v>
      </c>
      <c r="FO7" s="21">
        <f>SUM(ET7,EW7,EZ7,FC7,FF7,FI7,FL7,)</f>
        <v>0</v>
      </c>
      <c r="FP7" s="12"/>
    </row>
    <row r="8" spans="1:172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2"/>
      <c r="AX8" s="12"/>
      <c r="AY8" s="12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2"/>
      <c r="BV8" s="12"/>
      <c r="BW8" s="12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2"/>
      <c r="CT8" s="12"/>
      <c r="CU8" s="12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2"/>
      <c r="DR8" s="12"/>
      <c r="DS8" s="12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</row>
    <row r="9" spans="1:172" ht="18.75" x14ac:dyDescent="0.3">
      <c r="A9" s="23" t="s">
        <v>385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576" t="s">
        <v>167</v>
      </c>
      <c r="FN9" s="576"/>
      <c r="FO9" s="576"/>
      <c r="FP9" s="12"/>
    </row>
    <row r="10" spans="1:172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315">
        <f>'№1. Итоговое кол-во организаций'!F20+'№1. Итоговое кол-во организаций'!F24</f>
        <v>6</v>
      </c>
      <c r="FN10" s="315">
        <f>'№1. Итоговое кол-во организаций'!K20+'№1. Итоговое кол-во организаций'!K24</f>
        <v>0</v>
      </c>
      <c r="FO10" s="315">
        <f>'№1. Итоговое кол-во организаций'!P20+'№1. Итоговое кол-во организаций'!P24</f>
        <v>0</v>
      </c>
      <c r="FP10" s="12"/>
    </row>
    <row r="11" spans="1:172" ht="69.75" customHeight="1" x14ac:dyDescent="0.25">
      <c r="A11" s="577" t="s">
        <v>403</v>
      </c>
      <c r="B11" s="577"/>
      <c r="C11" s="577"/>
      <c r="D11" s="577"/>
      <c r="E11" s="577"/>
      <c r="F11" s="577"/>
      <c r="G11" s="577"/>
      <c r="H11" s="577"/>
      <c r="I11" s="577"/>
      <c r="J11" s="577"/>
      <c r="K11" s="577"/>
      <c r="L11" s="577"/>
      <c r="M11" s="577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</row>
    <row r="12" spans="1:172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</row>
    <row r="13" spans="1:172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</row>
    <row r="14" spans="1:172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</row>
    <row r="15" spans="1:17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</row>
  </sheetData>
  <sheetProtection algorithmName="SHA-512" hashValue="oZQcUyoninfYuS/lRaJabynUumEsJLzychm2DtbXcJqREDHjwB+AhTu+2VZyy2xEmP9KgZ6ZQzhGeItgrZCOiw==" saltValue="jVm0VgE7S8fVTPyI6bahng==" spinCount="100000" sheet="1" objects="1" scenarios="1"/>
  <mergeCells count="76">
    <mergeCell ref="FM9:FO9"/>
    <mergeCell ref="A11:M11"/>
    <mergeCell ref="EX5:EZ5"/>
    <mergeCell ref="FA5:FC5"/>
    <mergeCell ref="FD5:FF5"/>
    <mergeCell ref="FG5:FI5"/>
    <mergeCell ref="FJ5:FL5"/>
    <mergeCell ref="B7:C7"/>
    <mergeCell ref="DN5:DP5"/>
    <mergeCell ref="DZ5:EB5"/>
    <mergeCell ref="EC5:EE5"/>
    <mergeCell ref="EF5:EH5"/>
    <mergeCell ref="EI5:EK5"/>
    <mergeCell ref="EL5:EN5"/>
    <mergeCell ref="BR5:BT5"/>
    <mergeCell ref="CD5:CF5"/>
    <mergeCell ref="CG5:CI5"/>
    <mergeCell ref="CJ5:CL5"/>
    <mergeCell ref="CM5:CO5"/>
    <mergeCell ref="CP5:CR5"/>
    <mergeCell ref="EU4:EW5"/>
    <mergeCell ref="CD4:CR4"/>
    <mergeCell ref="CS4:CU5"/>
    <mergeCell ref="CV4:CX5"/>
    <mergeCell ref="CY4:DA5"/>
    <mergeCell ref="DB4:DP4"/>
    <mergeCell ref="DB5:DD5"/>
    <mergeCell ref="DE5:DG5"/>
    <mergeCell ref="DH5:DJ5"/>
    <mergeCell ref="DK5:DM5"/>
    <mergeCell ref="EX4:FL4"/>
    <mergeCell ref="FM4:FO5"/>
    <mergeCell ref="J5:L5"/>
    <mergeCell ref="M5:O5"/>
    <mergeCell ref="P5:R5"/>
    <mergeCell ref="S5:U5"/>
    <mergeCell ref="V5:X5"/>
    <mergeCell ref="Y5:AA5"/>
    <mergeCell ref="AH5:AJ5"/>
    <mergeCell ref="DQ4:DS5"/>
    <mergeCell ref="DT4:DV5"/>
    <mergeCell ref="DW4:DY5"/>
    <mergeCell ref="DZ4:EN4"/>
    <mergeCell ref="EO4:EQ5"/>
    <mergeCell ref="ER4:ET5"/>
    <mergeCell ref="CA4:CC5"/>
    <mergeCell ref="G4:I5"/>
    <mergeCell ref="J4:X4"/>
    <mergeCell ref="AB4:AD5"/>
    <mergeCell ref="AE4:AG5"/>
    <mergeCell ref="BX4:BZ5"/>
    <mergeCell ref="BF5:BH5"/>
    <mergeCell ref="BI5:BK5"/>
    <mergeCell ref="BL5:BN5"/>
    <mergeCell ref="BO5:BQ5"/>
    <mergeCell ref="AW4:AY5"/>
    <mergeCell ref="AZ4:BB5"/>
    <mergeCell ref="BC4:BE5"/>
    <mergeCell ref="BF4:BT4"/>
    <mergeCell ref="BU4:BW5"/>
    <mergeCell ref="A1:FO1"/>
    <mergeCell ref="A3:A6"/>
    <mergeCell ref="B3:C6"/>
    <mergeCell ref="D3:AA3"/>
    <mergeCell ref="AB3:AY3"/>
    <mergeCell ref="AZ3:BW3"/>
    <mergeCell ref="BX3:CU3"/>
    <mergeCell ref="CV3:DS3"/>
    <mergeCell ref="DT3:EQ3"/>
    <mergeCell ref="ER3:FO3"/>
    <mergeCell ref="AH4:AV4"/>
    <mergeCell ref="AK5:AM5"/>
    <mergeCell ref="AN5:AP5"/>
    <mergeCell ref="AQ5:AS5"/>
    <mergeCell ref="AT5:AV5"/>
    <mergeCell ref="D4:F5"/>
  </mergeCells>
  <pageMargins left="0.7" right="0.7" top="0.75" bottom="0.75" header="0.3" footer="0.3"/>
  <pageSetup paperSize="9" scale="1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BH16"/>
  <sheetViews>
    <sheetView tabSelected="1" view="pageBreakPreview" topLeftCell="C1" zoomScale="90" zoomScaleSheetLayoutView="90" workbookViewId="0">
      <selection activeCell="K11" sqref="K11"/>
    </sheetView>
  </sheetViews>
  <sheetFormatPr defaultRowHeight="15" x14ac:dyDescent="0.25"/>
  <cols>
    <col min="46" max="60" width="9.140625" style="43"/>
  </cols>
  <sheetData>
    <row r="1" spans="1:58" ht="18.75" x14ac:dyDescent="0.3">
      <c r="A1" s="866" t="s">
        <v>339</v>
      </c>
      <c r="B1" s="866"/>
      <c r="C1" s="866"/>
      <c r="D1" s="866"/>
      <c r="E1" s="866"/>
      <c r="F1" s="866"/>
      <c r="G1" s="866"/>
      <c r="H1" s="866"/>
      <c r="I1" s="866"/>
      <c r="J1" s="866"/>
      <c r="K1" s="866"/>
      <c r="L1" s="866"/>
      <c r="M1" s="866"/>
      <c r="N1" s="866"/>
      <c r="O1" s="866"/>
      <c r="P1" s="866"/>
      <c r="Q1" s="866"/>
      <c r="R1" s="866"/>
      <c r="S1" s="866"/>
      <c r="T1" s="866"/>
      <c r="U1" s="866"/>
      <c r="V1" s="866"/>
      <c r="W1" s="866"/>
      <c r="X1" s="866"/>
      <c r="Y1" s="866"/>
      <c r="Z1" s="866"/>
      <c r="AA1" s="866"/>
      <c r="AB1" s="866"/>
      <c r="AC1" s="866"/>
      <c r="AD1" s="866"/>
      <c r="AE1" s="866"/>
      <c r="AF1" s="866"/>
      <c r="AG1" s="866"/>
      <c r="AH1" s="866"/>
      <c r="AI1" s="866"/>
      <c r="AJ1" s="866"/>
      <c r="AK1" s="866"/>
      <c r="AL1" s="866"/>
      <c r="AM1" s="866"/>
      <c r="AN1" s="866"/>
      <c r="AO1" s="866"/>
      <c r="AP1" s="866"/>
    </row>
    <row r="2" spans="1:58" ht="18.75" x14ac:dyDescent="0.3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</row>
    <row r="3" spans="1:58" ht="15.75" x14ac:dyDescent="0.25">
      <c r="A3" s="867" t="s">
        <v>36</v>
      </c>
      <c r="B3" s="868" t="s">
        <v>25</v>
      </c>
      <c r="C3" s="868"/>
      <c r="D3" s="869" t="s">
        <v>136</v>
      </c>
      <c r="E3" s="869"/>
      <c r="F3" s="869"/>
      <c r="G3" s="869"/>
      <c r="H3" s="869"/>
      <c r="I3" s="869"/>
      <c r="J3" s="869"/>
      <c r="K3" s="869"/>
      <c r="L3" s="869"/>
      <c r="M3" s="869"/>
      <c r="N3" s="869"/>
      <c r="O3" s="869"/>
      <c r="P3" s="869"/>
      <c r="Q3" s="869"/>
      <c r="R3" s="869"/>
      <c r="S3" s="869"/>
      <c r="T3" s="869"/>
      <c r="U3" s="869"/>
      <c r="V3" s="869"/>
      <c r="W3" s="869"/>
      <c r="X3" s="869"/>
      <c r="Y3" s="869"/>
      <c r="Z3" s="869"/>
      <c r="AA3" s="869"/>
      <c r="AB3" s="869"/>
      <c r="AC3" s="869"/>
      <c r="AD3" s="869"/>
      <c r="AE3" s="869"/>
      <c r="AF3" s="869"/>
      <c r="AG3" s="869"/>
      <c r="AH3" s="869"/>
      <c r="AI3" s="869"/>
      <c r="AJ3" s="869"/>
      <c r="AK3" s="869"/>
      <c r="AL3" s="869"/>
      <c r="AM3" s="869"/>
      <c r="AN3" s="869"/>
      <c r="AO3" s="869"/>
      <c r="AP3" s="869"/>
      <c r="AQ3" s="869"/>
      <c r="AR3" s="869"/>
      <c r="AS3" s="869"/>
      <c r="AT3" s="100"/>
      <c r="AU3" s="897"/>
      <c r="AV3" s="898"/>
      <c r="AW3" s="898"/>
      <c r="AX3" s="898"/>
      <c r="AY3" s="898"/>
      <c r="AZ3" s="898"/>
      <c r="BA3" s="898"/>
      <c r="BB3" s="898"/>
      <c r="BC3" s="898"/>
      <c r="BD3" s="898"/>
      <c r="BE3" s="898"/>
      <c r="BF3" s="898"/>
    </row>
    <row r="4" spans="1:58" x14ac:dyDescent="0.25">
      <c r="A4" s="867"/>
      <c r="B4" s="868"/>
      <c r="C4" s="868"/>
      <c r="D4" s="885" t="s">
        <v>186</v>
      </c>
      <c r="E4" s="885"/>
      <c r="F4" s="885"/>
      <c r="G4" s="886"/>
      <c r="H4" s="886"/>
      <c r="I4" s="886"/>
      <c r="J4" s="889" t="s">
        <v>187</v>
      </c>
      <c r="K4" s="889"/>
      <c r="L4" s="889"/>
      <c r="M4" s="886"/>
      <c r="N4" s="886"/>
      <c r="O4" s="886"/>
      <c r="P4" s="872" t="s">
        <v>132</v>
      </c>
      <c r="Q4" s="872"/>
      <c r="R4" s="872"/>
      <c r="S4" s="873"/>
      <c r="T4" s="873"/>
      <c r="U4" s="873"/>
      <c r="V4" s="874" t="s">
        <v>188</v>
      </c>
      <c r="W4" s="874"/>
      <c r="X4" s="874"/>
      <c r="Y4" s="886"/>
      <c r="Z4" s="886"/>
      <c r="AA4" s="886"/>
      <c r="AB4" s="862" t="s">
        <v>189</v>
      </c>
      <c r="AC4" s="862"/>
      <c r="AD4" s="862"/>
      <c r="AE4" s="862"/>
      <c r="AF4" s="862"/>
      <c r="AG4" s="899"/>
      <c r="AH4" s="901" t="s">
        <v>190</v>
      </c>
      <c r="AI4" s="902"/>
      <c r="AJ4" s="902"/>
      <c r="AK4" s="902"/>
      <c r="AL4" s="902"/>
      <c r="AM4" s="903"/>
      <c r="AN4" s="870" t="s">
        <v>20</v>
      </c>
      <c r="AO4" s="870"/>
      <c r="AP4" s="870"/>
      <c r="AQ4" s="870"/>
      <c r="AR4" s="870"/>
      <c r="AS4" s="900"/>
      <c r="AT4" s="99"/>
      <c r="AU4" s="99"/>
      <c r="AV4" s="99"/>
      <c r="AW4" s="99"/>
      <c r="AX4" s="781"/>
      <c r="AY4" s="781"/>
      <c r="AZ4" s="781"/>
      <c r="BA4" s="781"/>
      <c r="BB4" s="781"/>
      <c r="BC4" s="781"/>
      <c r="BD4" s="781"/>
      <c r="BE4" s="781"/>
      <c r="BF4" s="781"/>
    </row>
    <row r="5" spans="1:58" x14ac:dyDescent="0.25">
      <c r="A5" s="867"/>
      <c r="B5" s="868"/>
      <c r="C5" s="868"/>
      <c r="D5" s="885" t="s">
        <v>133</v>
      </c>
      <c r="E5" s="885"/>
      <c r="F5" s="886"/>
      <c r="G5" s="887" t="s">
        <v>134</v>
      </c>
      <c r="H5" s="887"/>
      <c r="I5" s="888"/>
      <c r="J5" s="889" t="s">
        <v>133</v>
      </c>
      <c r="K5" s="889"/>
      <c r="L5" s="890"/>
      <c r="M5" s="891" t="s">
        <v>134</v>
      </c>
      <c r="N5" s="891"/>
      <c r="O5" s="892"/>
      <c r="P5" s="893" t="s">
        <v>133</v>
      </c>
      <c r="Q5" s="893"/>
      <c r="R5" s="894"/>
      <c r="S5" s="872" t="s">
        <v>134</v>
      </c>
      <c r="T5" s="872"/>
      <c r="U5" s="873"/>
      <c r="V5" s="874" t="s">
        <v>133</v>
      </c>
      <c r="W5" s="874"/>
      <c r="X5" s="875"/>
      <c r="Y5" s="882" t="s">
        <v>134</v>
      </c>
      <c r="Z5" s="882"/>
      <c r="AA5" s="883"/>
      <c r="AB5" s="862" t="s">
        <v>133</v>
      </c>
      <c r="AC5" s="862"/>
      <c r="AD5" s="863"/>
      <c r="AE5" s="864" t="s">
        <v>134</v>
      </c>
      <c r="AF5" s="864"/>
      <c r="AG5" s="865"/>
      <c r="AH5" s="876" t="s">
        <v>133</v>
      </c>
      <c r="AI5" s="876"/>
      <c r="AJ5" s="877"/>
      <c r="AK5" s="878" t="s">
        <v>134</v>
      </c>
      <c r="AL5" s="878"/>
      <c r="AM5" s="879"/>
      <c r="AN5" s="870" t="s">
        <v>133</v>
      </c>
      <c r="AO5" s="870"/>
      <c r="AP5" s="871"/>
      <c r="AQ5" s="870" t="s">
        <v>134</v>
      </c>
      <c r="AR5" s="870"/>
      <c r="AS5" s="871"/>
      <c r="AT5" s="99"/>
      <c r="AU5" s="99"/>
      <c r="AV5" s="99"/>
      <c r="AW5" s="99"/>
      <c r="AX5" s="88"/>
      <c r="AY5" s="88"/>
      <c r="AZ5" s="88"/>
      <c r="BA5" s="88"/>
      <c r="BB5" s="88"/>
      <c r="BC5" s="88"/>
      <c r="BD5" s="88"/>
      <c r="BE5" s="88"/>
      <c r="BF5" s="88"/>
    </row>
    <row r="6" spans="1:58" x14ac:dyDescent="0.25">
      <c r="A6" s="867"/>
      <c r="B6" s="868"/>
      <c r="C6" s="868"/>
      <c r="D6" s="30" t="s">
        <v>389</v>
      </c>
      <c r="E6" s="30" t="s">
        <v>135</v>
      </c>
      <c r="F6" s="30" t="s">
        <v>24</v>
      </c>
      <c r="G6" s="96" t="s">
        <v>389</v>
      </c>
      <c r="H6" s="96" t="s">
        <v>135</v>
      </c>
      <c r="I6" s="96" t="s">
        <v>24</v>
      </c>
      <c r="J6" s="31" t="s">
        <v>389</v>
      </c>
      <c r="K6" s="31" t="s">
        <v>135</v>
      </c>
      <c r="L6" s="31" t="s">
        <v>24</v>
      </c>
      <c r="M6" s="97" t="s">
        <v>389</v>
      </c>
      <c r="N6" s="97" t="s">
        <v>135</v>
      </c>
      <c r="O6" s="97" t="s">
        <v>24</v>
      </c>
      <c r="P6" s="28" t="s">
        <v>389</v>
      </c>
      <c r="Q6" s="28" t="s">
        <v>135</v>
      </c>
      <c r="R6" s="28" t="s">
        <v>24</v>
      </c>
      <c r="S6" s="27" t="s">
        <v>389</v>
      </c>
      <c r="T6" s="27" t="s">
        <v>135</v>
      </c>
      <c r="U6" s="27" t="s">
        <v>24</v>
      </c>
      <c r="V6" s="90" t="s">
        <v>389</v>
      </c>
      <c r="W6" s="90" t="s">
        <v>135</v>
      </c>
      <c r="X6" s="90" t="s">
        <v>24</v>
      </c>
      <c r="Y6" s="98" t="s">
        <v>389</v>
      </c>
      <c r="Z6" s="98" t="s">
        <v>135</v>
      </c>
      <c r="AA6" s="98" t="s">
        <v>24</v>
      </c>
      <c r="AB6" s="93" t="s">
        <v>389</v>
      </c>
      <c r="AC6" s="93" t="s">
        <v>135</v>
      </c>
      <c r="AD6" s="93" t="s">
        <v>24</v>
      </c>
      <c r="AE6" s="94" t="s">
        <v>389</v>
      </c>
      <c r="AF6" s="94" t="s">
        <v>135</v>
      </c>
      <c r="AG6" s="94" t="s">
        <v>24</v>
      </c>
      <c r="AH6" s="237" t="s">
        <v>389</v>
      </c>
      <c r="AI6" s="237" t="s">
        <v>135</v>
      </c>
      <c r="AJ6" s="237" t="s">
        <v>24</v>
      </c>
      <c r="AK6" s="92" t="s">
        <v>389</v>
      </c>
      <c r="AL6" s="92" t="s">
        <v>135</v>
      </c>
      <c r="AM6" s="92" t="s">
        <v>24</v>
      </c>
      <c r="AN6" s="91" t="s">
        <v>389</v>
      </c>
      <c r="AO6" s="91" t="s">
        <v>135</v>
      </c>
      <c r="AP6" s="91" t="s">
        <v>24</v>
      </c>
      <c r="AQ6" s="91" t="s">
        <v>389</v>
      </c>
      <c r="AR6" s="91" t="s">
        <v>135</v>
      </c>
      <c r="AS6" s="91" t="s">
        <v>24</v>
      </c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</row>
    <row r="7" spans="1:58" x14ac:dyDescent="0.25">
      <c r="A7" s="85">
        <v>1</v>
      </c>
      <c r="B7" s="884" t="s">
        <v>390</v>
      </c>
      <c r="C7" s="884"/>
      <c r="D7" s="306">
        <v>0</v>
      </c>
      <c r="E7" s="306">
        <v>0</v>
      </c>
      <c r="F7" s="306">
        <v>0</v>
      </c>
      <c r="G7" s="168">
        <v>0</v>
      </c>
      <c r="H7" s="168">
        <v>0</v>
      </c>
      <c r="I7" s="168">
        <v>0</v>
      </c>
      <c r="J7" s="306">
        <v>1</v>
      </c>
      <c r="K7" s="306">
        <v>2</v>
      </c>
      <c r="L7" s="306">
        <v>36</v>
      </c>
      <c r="M7" s="306">
        <v>0</v>
      </c>
      <c r="N7" s="306">
        <v>0</v>
      </c>
      <c r="O7" s="306">
        <v>0</v>
      </c>
      <c r="P7" s="306">
        <v>2</v>
      </c>
      <c r="Q7" s="306">
        <v>6</v>
      </c>
      <c r="R7" s="306">
        <v>122</v>
      </c>
      <c r="S7" s="306">
        <v>0</v>
      </c>
      <c r="T7" s="306">
        <v>0</v>
      </c>
      <c r="U7" s="306">
        <v>0</v>
      </c>
      <c r="V7" s="306">
        <v>3</v>
      </c>
      <c r="W7" s="306">
        <v>3</v>
      </c>
      <c r="X7" s="306">
        <v>79</v>
      </c>
      <c r="Y7" s="306">
        <v>0</v>
      </c>
      <c r="Z7" s="306">
        <v>0</v>
      </c>
      <c r="AA7" s="306">
        <v>0</v>
      </c>
      <c r="AB7" s="306">
        <v>0</v>
      </c>
      <c r="AC7" s="306">
        <v>0</v>
      </c>
      <c r="AD7" s="306">
        <v>0</v>
      </c>
      <c r="AE7" s="306">
        <v>0</v>
      </c>
      <c r="AF7" s="306">
        <v>0</v>
      </c>
      <c r="AG7" s="306">
        <v>0</v>
      </c>
      <c r="AH7" s="306">
        <v>1</v>
      </c>
      <c r="AI7" s="306">
        <v>1</v>
      </c>
      <c r="AJ7" s="306">
        <v>20</v>
      </c>
      <c r="AK7" s="306">
        <v>0</v>
      </c>
      <c r="AL7" s="306">
        <v>0</v>
      </c>
      <c r="AM7" s="306">
        <v>0</v>
      </c>
      <c r="AN7" s="306">
        <v>3</v>
      </c>
      <c r="AO7" s="306">
        <v>12</v>
      </c>
      <c r="AP7" s="306">
        <v>257</v>
      </c>
      <c r="AQ7" s="306">
        <v>0</v>
      </c>
      <c r="AR7" s="306">
        <v>0</v>
      </c>
      <c r="AS7" s="306">
        <v>0</v>
      </c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8" spans="1:58" x14ac:dyDescent="0.25">
      <c r="A8" s="227"/>
      <c r="B8" s="227"/>
      <c r="C8" s="227"/>
      <c r="D8" s="205"/>
      <c r="E8" s="205"/>
      <c r="F8" s="205"/>
      <c r="G8" s="228"/>
      <c r="H8" s="228"/>
      <c r="I8" s="228"/>
      <c r="J8" s="895" t="s">
        <v>185</v>
      </c>
      <c r="K8" s="895"/>
      <c r="L8" s="895"/>
      <c r="M8" s="895"/>
      <c r="N8" s="895"/>
      <c r="O8" s="89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15"/>
      <c r="AI8" s="215"/>
      <c r="AJ8" s="215"/>
      <c r="AK8" s="215"/>
      <c r="AL8" s="215"/>
      <c r="AM8" s="215"/>
      <c r="AN8" s="205"/>
      <c r="AO8" s="205"/>
      <c r="AP8" s="205"/>
      <c r="AQ8" s="205"/>
      <c r="AR8" s="205"/>
      <c r="AS8" s="205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1:58" x14ac:dyDescent="0.25">
      <c r="A9" s="227"/>
      <c r="B9" s="227"/>
      <c r="C9" s="227"/>
      <c r="D9" s="205"/>
      <c r="E9" s="205"/>
      <c r="F9" s="205"/>
      <c r="G9" s="228"/>
      <c r="H9" s="228"/>
      <c r="I9" s="228"/>
      <c r="J9" s="889" t="s">
        <v>133</v>
      </c>
      <c r="K9" s="889"/>
      <c r="L9" s="890"/>
      <c r="M9" s="891" t="s">
        <v>134</v>
      </c>
      <c r="N9" s="891"/>
      <c r="O9" s="892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15"/>
      <c r="AI9" s="215"/>
      <c r="AJ9" s="215"/>
      <c r="AK9" s="215"/>
      <c r="AL9" s="215"/>
      <c r="AM9" s="215"/>
      <c r="AN9" s="205"/>
      <c r="AO9" s="205"/>
      <c r="AP9" s="205"/>
      <c r="AQ9" s="205"/>
      <c r="AR9" s="205"/>
      <c r="AS9" s="205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1:58" x14ac:dyDescent="0.25">
      <c r="A10" s="227"/>
      <c r="B10" s="227"/>
      <c r="C10" s="227"/>
      <c r="D10" s="205"/>
      <c r="E10" s="205"/>
      <c r="F10" s="205"/>
      <c r="G10" s="228"/>
      <c r="H10" s="228"/>
      <c r="I10" s="228"/>
      <c r="J10" s="31" t="s">
        <v>389</v>
      </c>
      <c r="K10" s="31" t="s">
        <v>135</v>
      </c>
      <c r="L10" s="31" t="s">
        <v>24</v>
      </c>
      <c r="M10" s="97" t="s">
        <v>389</v>
      </c>
      <c r="N10" s="97" t="s">
        <v>135</v>
      </c>
      <c r="O10" s="97" t="s">
        <v>24</v>
      </c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15"/>
      <c r="AI10" s="215"/>
      <c r="AJ10" s="215"/>
      <c r="AK10" s="215"/>
      <c r="AL10" s="215"/>
      <c r="AM10" s="215"/>
      <c r="AN10" s="205"/>
      <c r="AO10" s="205"/>
      <c r="AP10" s="205"/>
      <c r="AQ10" s="205"/>
      <c r="AR10" s="205"/>
      <c r="AS10" s="205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1:58" x14ac:dyDescent="0.25">
      <c r="A11" s="227"/>
      <c r="B11" s="227"/>
      <c r="C11" s="227"/>
      <c r="D11" s="205"/>
      <c r="E11" s="205"/>
      <c r="F11" s="205"/>
      <c r="G11" s="228"/>
      <c r="H11" s="228"/>
      <c r="I11" s="228"/>
      <c r="J11" s="306">
        <v>0</v>
      </c>
      <c r="K11" s="306">
        <v>0</v>
      </c>
      <c r="L11" s="306">
        <v>0</v>
      </c>
      <c r="M11" s="306">
        <v>0</v>
      </c>
      <c r="N11" s="306">
        <v>0</v>
      </c>
      <c r="O11" s="306">
        <v>0</v>
      </c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15"/>
      <c r="AI11" s="215"/>
      <c r="AJ11" s="215"/>
      <c r="AK11" s="215"/>
      <c r="AL11" s="215"/>
      <c r="AM11" s="215"/>
      <c r="AN11" s="205"/>
      <c r="AO11" s="205"/>
      <c r="AP11" s="205"/>
      <c r="AQ11" s="205"/>
      <c r="AR11" s="205"/>
      <c r="AS11" s="205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1:58" x14ac:dyDescent="0.25">
      <c r="J12" s="896"/>
      <c r="K12" s="896"/>
      <c r="L12" s="896"/>
      <c r="M12" s="896"/>
      <c r="N12" s="896"/>
      <c r="O12" s="896"/>
    </row>
    <row r="13" spans="1:58" ht="47.25" customHeight="1" x14ac:dyDescent="0.25">
      <c r="A13" s="577" t="s">
        <v>157</v>
      </c>
      <c r="B13" s="577"/>
      <c r="C13" s="577"/>
      <c r="D13" s="577"/>
      <c r="E13" s="577"/>
      <c r="F13" s="577"/>
      <c r="G13" s="577"/>
      <c r="H13" s="577"/>
      <c r="I13" s="577"/>
      <c r="J13" s="577"/>
      <c r="K13" s="577"/>
      <c r="L13" s="577"/>
    </row>
    <row r="15" spans="1:58" x14ac:dyDescent="0.25">
      <c r="A15" s="880" t="s">
        <v>137</v>
      </c>
      <c r="B15" s="880"/>
      <c r="C15" s="880"/>
      <c r="D15" s="880"/>
      <c r="E15" s="880"/>
      <c r="F15" s="880"/>
      <c r="G15" s="880"/>
      <c r="H15" s="880"/>
      <c r="I15" s="880"/>
      <c r="J15" s="880"/>
      <c r="K15" s="880"/>
      <c r="L15" s="880"/>
      <c r="M15" s="880"/>
      <c r="N15" s="880"/>
      <c r="O15" s="880"/>
      <c r="P15" s="101"/>
      <c r="Q15" s="101"/>
    </row>
    <row r="16" spans="1:58" x14ac:dyDescent="0.25">
      <c r="A16" s="881" t="s">
        <v>138</v>
      </c>
      <c r="B16" s="881"/>
      <c r="C16" s="881"/>
      <c r="D16" s="881"/>
      <c r="E16" s="881"/>
      <c r="F16" s="881"/>
      <c r="G16" s="881"/>
      <c r="H16" s="881"/>
      <c r="I16" s="881"/>
      <c r="J16" s="881"/>
      <c r="K16" s="881"/>
      <c r="L16" s="881"/>
      <c r="M16" s="881"/>
      <c r="N16" s="881"/>
      <c r="O16" s="881"/>
      <c r="P16" s="881"/>
      <c r="Q16" s="881"/>
    </row>
  </sheetData>
  <sheetProtection algorithmName="SHA-512" hashValue="hNM0JwYLr2/4bb6ZR+mmtY3njER7yJkvQHX/ZA5WljhH8XNH62LbeaBGeilIX1A2Mfprgx1cu/ASYd+3UYD1Dg==" saltValue="WuKLvoyHjhshNPuVxIzitQ==" spinCount="100000" sheet="1" objects="1" scenarios="1"/>
  <mergeCells count="37">
    <mergeCell ref="AU3:BF3"/>
    <mergeCell ref="D4:I4"/>
    <mergeCell ref="J4:O4"/>
    <mergeCell ref="P4:U4"/>
    <mergeCell ref="V4:AA4"/>
    <mergeCell ref="AB4:AG4"/>
    <mergeCell ref="AN4:AS4"/>
    <mergeCell ref="AX4:AZ4"/>
    <mergeCell ref="BA4:BC4"/>
    <mergeCell ref="BD4:BF4"/>
    <mergeCell ref="AH4:AM4"/>
    <mergeCell ref="A15:O15"/>
    <mergeCell ref="A16:Q16"/>
    <mergeCell ref="Y5:AA5"/>
    <mergeCell ref="B7:C7"/>
    <mergeCell ref="D5:F5"/>
    <mergeCell ref="G5:I5"/>
    <mergeCell ref="J5:L5"/>
    <mergeCell ref="M5:O5"/>
    <mergeCell ref="P5:R5"/>
    <mergeCell ref="J8:O8"/>
    <mergeCell ref="J9:L9"/>
    <mergeCell ref="M9:O9"/>
    <mergeCell ref="J12:O12"/>
    <mergeCell ref="A13:L13"/>
    <mergeCell ref="AB5:AD5"/>
    <mergeCell ref="AE5:AG5"/>
    <mergeCell ref="A1:AP1"/>
    <mergeCell ref="A3:A6"/>
    <mergeCell ref="B3:C6"/>
    <mergeCell ref="D3:AS3"/>
    <mergeCell ref="AN5:AP5"/>
    <mergeCell ref="AQ5:AS5"/>
    <mergeCell ref="S5:U5"/>
    <mergeCell ref="V5:X5"/>
    <mergeCell ref="AH5:AJ5"/>
    <mergeCell ref="AK5:AM5"/>
  </mergeCells>
  <pageMargins left="0.7" right="0.7" top="0.75" bottom="0.75" header="0.3" footer="0.3"/>
  <pageSetup paperSize="9" scale="21" orientation="portrait" r:id="rId1"/>
  <colBreaks count="1" manualBreakCount="1">
    <brk id="45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L7"/>
  <sheetViews>
    <sheetView view="pageBreakPreview" zoomScaleSheetLayoutView="100" workbookViewId="0">
      <selection activeCell="I5" sqref="I5"/>
    </sheetView>
  </sheetViews>
  <sheetFormatPr defaultRowHeight="15" x14ac:dyDescent="0.25"/>
  <cols>
    <col min="1" max="1" width="18.85546875" customWidth="1"/>
    <col min="2" max="2" width="12.5703125" customWidth="1"/>
    <col min="3" max="3" width="15" customWidth="1"/>
    <col min="4" max="4" width="14.7109375" customWidth="1"/>
    <col min="5" max="5" width="14.140625" customWidth="1"/>
    <col min="6" max="6" width="16" customWidth="1"/>
    <col min="7" max="7" width="17.140625" customWidth="1"/>
    <col min="8" max="8" width="13.42578125" customWidth="1"/>
    <col min="9" max="9" width="12.140625" customWidth="1"/>
  </cols>
  <sheetData>
    <row r="1" spans="1:12" ht="31.5" customHeight="1" x14ac:dyDescent="0.25">
      <c r="A1" s="904" t="s">
        <v>340</v>
      </c>
      <c r="B1" s="904"/>
      <c r="C1" s="904"/>
      <c r="D1" s="904"/>
      <c r="E1" s="904"/>
      <c r="F1" s="904"/>
      <c r="G1" s="904"/>
      <c r="H1" s="904"/>
      <c r="I1" s="12"/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12" ht="18" customHeight="1" x14ac:dyDescent="0.25">
      <c r="A3" s="905" t="s">
        <v>154</v>
      </c>
      <c r="B3" s="906" t="s">
        <v>197</v>
      </c>
      <c r="C3" s="906"/>
      <c r="D3" s="906"/>
      <c r="E3" s="906"/>
      <c r="F3" s="906"/>
      <c r="G3" s="906"/>
      <c r="H3" s="906"/>
      <c r="I3" s="906"/>
      <c r="J3" s="238"/>
    </row>
    <row r="4" spans="1:12" ht="42.75" x14ac:dyDescent="0.25">
      <c r="A4" s="905"/>
      <c r="B4" s="234" t="s">
        <v>191</v>
      </c>
      <c r="C4" s="234" t="s">
        <v>192</v>
      </c>
      <c r="D4" s="234" t="s">
        <v>193</v>
      </c>
      <c r="E4" s="234" t="s">
        <v>194</v>
      </c>
      <c r="F4" s="234" t="s">
        <v>195</v>
      </c>
      <c r="G4" s="234" t="s">
        <v>196</v>
      </c>
      <c r="H4" s="234" t="s">
        <v>388</v>
      </c>
      <c r="I4" s="240" t="s">
        <v>176</v>
      </c>
      <c r="J4" s="238"/>
    </row>
    <row r="5" spans="1:12" x14ac:dyDescent="0.25">
      <c r="A5" s="119" t="s">
        <v>390</v>
      </c>
      <c r="B5" s="119">
        <v>0</v>
      </c>
      <c r="C5" s="119">
        <v>0</v>
      </c>
      <c r="D5" s="119">
        <v>0</v>
      </c>
      <c r="E5" s="119">
        <v>0</v>
      </c>
      <c r="F5" s="119">
        <v>0</v>
      </c>
      <c r="G5" s="119">
        <v>0</v>
      </c>
      <c r="H5" s="119">
        <v>0</v>
      </c>
      <c r="I5" s="119">
        <v>0</v>
      </c>
    </row>
    <row r="6" spans="1:12" x14ac:dyDescent="0.25">
      <c r="A6" s="12"/>
      <c r="B6" s="12"/>
      <c r="C6" s="12"/>
      <c r="D6" s="12"/>
      <c r="E6" s="12"/>
      <c r="F6" s="12"/>
      <c r="G6" s="12"/>
      <c r="H6" s="12"/>
      <c r="I6" s="12"/>
    </row>
    <row r="7" spans="1:12" ht="45" customHeight="1" x14ac:dyDescent="0.25">
      <c r="A7" s="750" t="s">
        <v>155</v>
      </c>
      <c r="B7" s="750"/>
      <c r="C7" s="750"/>
      <c r="D7" s="235"/>
      <c r="E7" s="239" t="s">
        <v>156</v>
      </c>
      <c r="F7" s="235"/>
      <c r="G7" s="577" t="s">
        <v>157</v>
      </c>
      <c r="H7" s="577"/>
      <c r="I7" s="577"/>
      <c r="J7" s="195"/>
      <c r="K7" s="195"/>
      <c r="L7" s="195"/>
    </row>
  </sheetData>
  <sheetProtection algorithmName="SHA-512" hashValue="9v8r6tYc7Jy0cHtGiIbiD7/SSJf+/j8Eukndz6vrgTRn120HNPgikQzBVDD3OT/l2WqvRXaAC/LY4i71nRutHA==" saltValue="bjJkBvAaADffG94Zxxt8mw==" spinCount="100000" sheet="1" objects="1" scenarios="1"/>
  <mergeCells count="5">
    <mergeCell ref="A1:H1"/>
    <mergeCell ref="A3:A4"/>
    <mergeCell ref="B3:I3"/>
    <mergeCell ref="A7:C7"/>
    <mergeCell ref="G7:I7"/>
  </mergeCells>
  <pageMargins left="0.7" right="0.7" top="0.75" bottom="0.75" header="0.3" footer="0.3"/>
  <pageSetup paperSize="9" scale="9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J15"/>
  <sheetViews>
    <sheetView view="pageBreakPreview" zoomScaleSheetLayoutView="100" workbookViewId="0">
      <selection activeCell="C7" sqref="C7"/>
    </sheetView>
  </sheetViews>
  <sheetFormatPr defaultRowHeight="15" x14ac:dyDescent="0.25"/>
  <cols>
    <col min="1" max="1" width="41.42578125" customWidth="1"/>
    <col min="3" max="3" width="15.7109375" customWidth="1"/>
    <col min="4" max="4" width="21.28515625" customWidth="1"/>
    <col min="5" max="5" width="31.42578125" customWidth="1"/>
  </cols>
  <sheetData>
    <row r="1" spans="1:10" ht="21" x14ac:dyDescent="0.35">
      <c r="A1" s="907" t="s">
        <v>341</v>
      </c>
      <c r="B1" s="907"/>
      <c r="C1" s="907"/>
      <c r="D1" s="907"/>
      <c r="E1" s="907"/>
    </row>
    <row r="3" spans="1:10" x14ac:dyDescent="0.25">
      <c r="A3" s="908"/>
      <c r="B3" s="909" t="s">
        <v>140</v>
      </c>
      <c r="C3" s="909" t="s">
        <v>141</v>
      </c>
      <c r="D3" s="909" t="s">
        <v>142</v>
      </c>
      <c r="E3" s="909" t="s">
        <v>150</v>
      </c>
    </row>
    <row r="4" spans="1:10" ht="49.5" customHeight="1" x14ac:dyDescent="0.25">
      <c r="A4" s="908"/>
      <c r="B4" s="909"/>
      <c r="C4" s="909"/>
      <c r="D4" s="909"/>
      <c r="E4" s="909"/>
    </row>
    <row r="5" spans="1:10" ht="25.5" customHeight="1" x14ac:dyDescent="0.25">
      <c r="A5" s="102" t="s">
        <v>143</v>
      </c>
      <c r="B5" s="391"/>
      <c r="C5" s="391"/>
      <c r="D5" s="391"/>
      <c r="E5" s="392"/>
    </row>
    <row r="6" spans="1:10" ht="32.25" customHeight="1" x14ac:dyDescent="0.25">
      <c r="A6" s="102" t="s">
        <v>144</v>
      </c>
      <c r="B6" s="391">
        <v>1</v>
      </c>
      <c r="C6" s="391">
        <v>40</v>
      </c>
      <c r="D6" s="393" t="s">
        <v>145</v>
      </c>
      <c r="E6" s="392" t="s">
        <v>397</v>
      </c>
    </row>
    <row r="7" spans="1:10" ht="32.25" customHeight="1" x14ac:dyDescent="0.25">
      <c r="A7" s="102" t="s">
        <v>146</v>
      </c>
      <c r="B7" s="391">
        <v>1</v>
      </c>
      <c r="C7" s="391">
        <v>20</v>
      </c>
      <c r="D7" s="394" t="s">
        <v>145</v>
      </c>
      <c r="E7" s="392" t="s">
        <v>398</v>
      </c>
    </row>
    <row r="8" spans="1:10" ht="45" x14ac:dyDescent="0.25">
      <c r="A8" s="102" t="s">
        <v>151</v>
      </c>
      <c r="B8" s="391">
        <v>0</v>
      </c>
      <c r="C8" s="391">
        <v>0</v>
      </c>
      <c r="D8" s="391">
        <v>0</v>
      </c>
      <c r="E8" s="392">
        <v>0</v>
      </c>
    </row>
    <row r="9" spans="1:10" ht="24.75" customHeight="1" x14ac:dyDescent="0.25">
      <c r="A9" s="102" t="s">
        <v>147</v>
      </c>
      <c r="B9" s="391">
        <v>0</v>
      </c>
      <c r="C9" s="391">
        <v>0</v>
      </c>
      <c r="D9" s="391">
        <v>0</v>
      </c>
      <c r="E9" s="392">
        <v>0</v>
      </c>
    </row>
    <row r="10" spans="1:10" ht="28.5" customHeight="1" x14ac:dyDescent="0.25">
      <c r="A10" s="102" t="s">
        <v>148</v>
      </c>
      <c r="B10" s="391">
        <v>0</v>
      </c>
      <c r="C10" s="391">
        <v>0</v>
      </c>
      <c r="D10" s="391">
        <v>0</v>
      </c>
      <c r="E10" s="392">
        <v>0</v>
      </c>
    </row>
    <row r="11" spans="1:10" ht="30" x14ac:dyDescent="0.25">
      <c r="A11" s="102" t="s">
        <v>149</v>
      </c>
      <c r="B11" s="391"/>
      <c r="C11" s="391"/>
      <c r="D11" s="391"/>
      <c r="E11" s="392"/>
    </row>
    <row r="12" spans="1:10" ht="21.75" customHeight="1" x14ac:dyDescent="0.25">
      <c r="A12" s="87" t="s">
        <v>153</v>
      </c>
      <c r="B12" s="119">
        <v>0</v>
      </c>
      <c r="C12" s="119">
        <v>0</v>
      </c>
      <c r="D12" s="395" t="s">
        <v>145</v>
      </c>
      <c r="E12" s="119">
        <v>0</v>
      </c>
    </row>
    <row r="13" spans="1:10" ht="45" x14ac:dyDescent="0.25">
      <c r="A13" s="103" t="s">
        <v>152</v>
      </c>
      <c r="B13" s="119">
        <v>0</v>
      </c>
      <c r="C13" s="119">
        <v>0</v>
      </c>
      <c r="D13" s="119">
        <v>0</v>
      </c>
      <c r="E13" s="119">
        <v>0</v>
      </c>
    </row>
    <row r="15" spans="1:10" ht="59.25" customHeight="1" x14ac:dyDescent="0.25">
      <c r="A15" s="577" t="s">
        <v>157</v>
      </c>
      <c r="B15" s="577"/>
      <c r="C15" s="577"/>
      <c r="D15" s="577"/>
      <c r="E15" s="577"/>
      <c r="F15" s="194"/>
      <c r="G15" s="194"/>
      <c r="H15" s="194"/>
      <c r="I15" s="194"/>
      <c r="J15" s="194"/>
    </row>
  </sheetData>
  <sheetProtection algorithmName="SHA-512" hashValue="C+1ZO/TazFJtFcVzJk7UqI+jE6ERPu6DdYEIknpIkAg/hhBRYuWzjB+DWKJVi+3epUYyCqqMCHWkCuNirAjXBg==" saltValue="yYKGTrfjq0cNxYECZEkIzA==" spinCount="100000" sheet="1" objects="1" scenarios="1"/>
  <mergeCells count="7">
    <mergeCell ref="A15:E15"/>
    <mergeCell ref="A1:E1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7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V19"/>
  <sheetViews>
    <sheetView view="pageBreakPreview" zoomScale="80" zoomScaleSheetLayoutView="80" workbookViewId="0">
      <selection activeCell="F19" sqref="F19"/>
    </sheetView>
  </sheetViews>
  <sheetFormatPr defaultRowHeight="15" x14ac:dyDescent="0.25"/>
  <cols>
    <col min="1" max="1" width="24" customWidth="1"/>
    <col min="2" max="2" width="32.7109375" customWidth="1"/>
    <col min="3" max="3" width="16.140625" customWidth="1"/>
    <col min="4" max="4" width="17.7109375" customWidth="1"/>
    <col min="5" max="5" width="32.28515625" customWidth="1"/>
    <col min="6" max="6" width="16.7109375" customWidth="1"/>
    <col min="7" max="7" width="18.42578125" customWidth="1"/>
    <col min="8" max="8" width="29.28515625" customWidth="1"/>
    <col min="9" max="9" width="15.85546875" customWidth="1"/>
    <col min="10" max="10" width="17.42578125" customWidth="1"/>
    <col min="11" max="11" width="30.140625" customWidth="1"/>
    <col min="12" max="12" width="15.85546875" customWidth="1"/>
    <col min="13" max="13" width="17.5703125" customWidth="1"/>
    <col min="14" max="14" width="28.42578125" customWidth="1"/>
    <col min="15" max="15" width="13.42578125" customWidth="1"/>
    <col min="16" max="16" width="16.5703125" customWidth="1"/>
    <col min="17" max="17" width="23.42578125" customWidth="1"/>
    <col min="18" max="18" width="12.7109375" customWidth="1"/>
    <col min="19" max="19" width="16.85546875" customWidth="1"/>
    <col min="20" max="20" width="20.7109375" customWidth="1"/>
    <col min="21" max="21" width="14.5703125" customWidth="1"/>
    <col min="22" max="22" width="18.28515625" customWidth="1"/>
  </cols>
  <sheetData>
    <row r="1" spans="1:22" ht="18.75" x14ac:dyDescent="0.3">
      <c r="A1" s="910" t="s">
        <v>342</v>
      </c>
      <c r="B1" s="910"/>
      <c r="C1" s="910"/>
      <c r="D1" s="910"/>
      <c r="E1" s="910"/>
      <c r="F1" s="910"/>
      <c r="G1" s="910"/>
    </row>
    <row r="3" spans="1:22" x14ac:dyDescent="0.25">
      <c r="A3" s="917" t="s">
        <v>182</v>
      </c>
      <c r="B3" s="886" t="s">
        <v>218</v>
      </c>
      <c r="C3" s="886"/>
      <c r="D3" s="886"/>
      <c r="E3" s="886"/>
      <c r="F3" s="886"/>
      <c r="G3" s="886"/>
      <c r="H3" s="886"/>
      <c r="I3" s="886"/>
      <c r="J3" s="886"/>
      <c r="K3" s="886"/>
      <c r="L3" s="886"/>
      <c r="M3" s="886"/>
      <c r="N3" s="886"/>
      <c r="O3" s="886"/>
      <c r="P3" s="886"/>
      <c r="Q3" s="886"/>
      <c r="R3" s="886"/>
      <c r="S3" s="886"/>
    </row>
    <row r="4" spans="1:22" x14ac:dyDescent="0.25">
      <c r="A4" s="918"/>
      <c r="B4" s="911" t="s">
        <v>217</v>
      </c>
      <c r="C4" s="911"/>
      <c r="D4" s="911"/>
      <c r="E4" s="912" t="s">
        <v>220</v>
      </c>
      <c r="F4" s="912"/>
      <c r="G4" s="912"/>
      <c r="H4" s="913" t="s">
        <v>132</v>
      </c>
      <c r="I4" s="913"/>
      <c r="J4" s="913"/>
      <c r="K4" s="914" t="s">
        <v>188</v>
      </c>
      <c r="L4" s="914"/>
      <c r="M4" s="914"/>
      <c r="N4" s="915" t="s">
        <v>189</v>
      </c>
      <c r="O4" s="915"/>
      <c r="P4" s="915"/>
      <c r="Q4" s="916" t="s">
        <v>190</v>
      </c>
      <c r="R4" s="916"/>
      <c r="S4" s="916"/>
      <c r="T4" s="916" t="s">
        <v>294</v>
      </c>
      <c r="U4" s="916"/>
      <c r="V4" s="916"/>
    </row>
    <row r="5" spans="1:22" ht="45" x14ac:dyDescent="0.25">
      <c r="A5" s="919"/>
      <c r="B5" s="278" t="s">
        <v>219</v>
      </c>
      <c r="C5" s="279" t="s">
        <v>216</v>
      </c>
      <c r="D5" s="278" t="s">
        <v>221</v>
      </c>
      <c r="E5" s="280" t="s">
        <v>219</v>
      </c>
      <c r="F5" s="281" t="s">
        <v>216</v>
      </c>
      <c r="G5" s="280" t="s">
        <v>221</v>
      </c>
      <c r="H5" s="282" t="s">
        <v>219</v>
      </c>
      <c r="I5" s="283" t="s">
        <v>216</v>
      </c>
      <c r="J5" s="282" t="s">
        <v>221</v>
      </c>
      <c r="K5" s="284" t="s">
        <v>219</v>
      </c>
      <c r="L5" s="285" t="s">
        <v>216</v>
      </c>
      <c r="M5" s="284" t="s">
        <v>221</v>
      </c>
      <c r="N5" s="286" t="s">
        <v>219</v>
      </c>
      <c r="O5" s="287" t="s">
        <v>216</v>
      </c>
      <c r="P5" s="286" t="s">
        <v>221</v>
      </c>
      <c r="Q5" s="288" t="s">
        <v>219</v>
      </c>
      <c r="R5" s="288" t="s">
        <v>216</v>
      </c>
      <c r="S5" s="288" t="s">
        <v>221</v>
      </c>
      <c r="T5" s="288" t="s">
        <v>219</v>
      </c>
      <c r="U5" s="288" t="s">
        <v>216</v>
      </c>
      <c r="V5" s="288" t="s">
        <v>221</v>
      </c>
    </row>
    <row r="6" spans="1:22" ht="22.5" customHeight="1" x14ac:dyDescent="0.25">
      <c r="A6" s="119" t="s">
        <v>390</v>
      </c>
      <c r="B6" s="396" t="s">
        <v>392</v>
      </c>
      <c r="C6" s="396" t="s">
        <v>393</v>
      </c>
      <c r="D6" s="396">
        <v>6</v>
      </c>
      <c r="E6" s="397"/>
      <c r="F6" s="397"/>
      <c r="G6" s="397"/>
      <c r="H6" s="398"/>
      <c r="I6" s="398"/>
      <c r="J6" s="398"/>
      <c r="K6" s="399" t="s">
        <v>391</v>
      </c>
      <c r="L6" s="399" t="s">
        <v>396</v>
      </c>
      <c r="M6" s="399">
        <v>3</v>
      </c>
      <c r="N6" s="400"/>
      <c r="O6" s="400"/>
      <c r="P6" s="400"/>
      <c r="Q6" s="401"/>
      <c r="R6" s="401"/>
      <c r="S6" s="401"/>
      <c r="T6" s="401"/>
      <c r="U6" s="401"/>
      <c r="V6" s="401"/>
    </row>
    <row r="7" spans="1:22" x14ac:dyDescent="0.25">
      <c r="A7" s="119"/>
      <c r="B7" s="396" t="s">
        <v>395</v>
      </c>
      <c r="C7" s="396" t="s">
        <v>394</v>
      </c>
      <c r="D7" s="396">
        <v>6</v>
      </c>
      <c r="E7" s="397"/>
      <c r="F7" s="397"/>
      <c r="G7" s="397"/>
      <c r="H7" s="398"/>
      <c r="I7" s="398"/>
      <c r="J7" s="398"/>
      <c r="K7" s="399"/>
      <c r="L7" s="399"/>
      <c r="M7" s="399"/>
      <c r="N7" s="400"/>
      <c r="O7" s="400"/>
      <c r="P7" s="400"/>
      <c r="Q7" s="401"/>
      <c r="R7" s="401"/>
      <c r="S7" s="401"/>
      <c r="T7" s="401"/>
      <c r="U7" s="401"/>
      <c r="V7" s="401"/>
    </row>
    <row r="8" spans="1:22" x14ac:dyDescent="0.25">
      <c r="A8" s="119"/>
      <c r="B8" s="396"/>
      <c r="C8" s="396"/>
      <c r="D8" s="396"/>
      <c r="E8" s="397"/>
      <c r="F8" s="397"/>
      <c r="G8" s="397"/>
      <c r="H8" s="398"/>
      <c r="I8" s="398"/>
      <c r="J8" s="398"/>
      <c r="K8" s="399"/>
      <c r="L8" s="399"/>
      <c r="M8" s="399"/>
      <c r="N8" s="400"/>
      <c r="O8" s="400"/>
      <c r="P8" s="400"/>
      <c r="Q8" s="401"/>
      <c r="R8" s="401"/>
      <c r="S8" s="401"/>
      <c r="T8" s="401"/>
      <c r="U8" s="401"/>
      <c r="V8" s="401"/>
    </row>
    <row r="9" spans="1:22" x14ac:dyDescent="0.25">
      <c r="A9" s="119"/>
      <c r="B9" s="396"/>
      <c r="C9" s="396"/>
      <c r="D9" s="396"/>
      <c r="E9" s="397"/>
      <c r="F9" s="397"/>
      <c r="G9" s="397"/>
      <c r="H9" s="398"/>
      <c r="I9" s="398"/>
      <c r="J9" s="398"/>
      <c r="K9" s="399"/>
      <c r="L9" s="399"/>
      <c r="M9" s="399"/>
      <c r="N9" s="400"/>
      <c r="O9" s="400"/>
      <c r="P9" s="400"/>
      <c r="Q9" s="401"/>
      <c r="R9" s="401"/>
      <c r="S9" s="401"/>
      <c r="T9" s="401"/>
      <c r="U9" s="401"/>
      <c r="V9" s="401"/>
    </row>
    <row r="10" spans="1:22" x14ac:dyDescent="0.25">
      <c r="A10" s="119"/>
      <c r="B10" s="396"/>
      <c r="C10" s="396"/>
      <c r="D10" s="396"/>
      <c r="E10" s="397"/>
      <c r="F10" s="397"/>
      <c r="G10" s="397"/>
      <c r="H10" s="398"/>
      <c r="I10" s="398"/>
      <c r="J10" s="398"/>
      <c r="K10" s="399"/>
      <c r="L10" s="399"/>
      <c r="M10" s="399"/>
      <c r="N10" s="400"/>
      <c r="O10" s="400"/>
      <c r="P10" s="400"/>
      <c r="Q10" s="401"/>
      <c r="R10" s="401"/>
      <c r="S10" s="401"/>
      <c r="T10" s="401"/>
      <c r="U10" s="401"/>
      <c r="V10" s="401"/>
    </row>
    <row r="11" spans="1:22" x14ac:dyDescent="0.25">
      <c r="A11" s="119"/>
      <c r="B11" s="396"/>
      <c r="C11" s="396"/>
      <c r="D11" s="396"/>
      <c r="E11" s="397"/>
      <c r="F11" s="397"/>
      <c r="G11" s="397"/>
      <c r="H11" s="398"/>
      <c r="I11" s="398"/>
      <c r="J11" s="398"/>
      <c r="K11" s="399"/>
      <c r="L11" s="399"/>
      <c r="M11" s="399"/>
      <c r="N11" s="400"/>
      <c r="O11" s="400"/>
      <c r="P11" s="400"/>
      <c r="Q11" s="401"/>
      <c r="R11" s="401"/>
      <c r="S11" s="401"/>
      <c r="T11" s="401"/>
      <c r="U11" s="401"/>
      <c r="V11" s="401"/>
    </row>
    <row r="12" spans="1:22" x14ac:dyDescent="0.25">
      <c r="A12" s="119"/>
      <c r="B12" s="396"/>
      <c r="C12" s="396"/>
      <c r="D12" s="396"/>
      <c r="E12" s="397"/>
      <c r="F12" s="397"/>
      <c r="G12" s="397"/>
      <c r="H12" s="398"/>
      <c r="I12" s="398"/>
      <c r="J12" s="398"/>
      <c r="K12" s="399"/>
      <c r="L12" s="399"/>
      <c r="M12" s="399"/>
      <c r="N12" s="400"/>
      <c r="O12" s="400"/>
      <c r="P12" s="400"/>
      <c r="Q12" s="401"/>
      <c r="R12" s="401"/>
      <c r="S12" s="401"/>
      <c r="T12" s="401"/>
      <c r="U12" s="401"/>
      <c r="V12" s="401"/>
    </row>
    <row r="13" spans="1:22" x14ac:dyDescent="0.25">
      <c r="A13" s="119"/>
      <c r="B13" s="396"/>
      <c r="C13" s="396"/>
      <c r="D13" s="396"/>
      <c r="E13" s="397"/>
      <c r="F13" s="397"/>
      <c r="G13" s="397"/>
      <c r="H13" s="398"/>
      <c r="I13" s="398"/>
      <c r="J13" s="398"/>
      <c r="K13" s="399"/>
      <c r="L13" s="399"/>
      <c r="M13" s="399"/>
      <c r="N13" s="400"/>
      <c r="O13" s="400"/>
      <c r="P13" s="400"/>
      <c r="Q13" s="401"/>
      <c r="R13" s="401"/>
      <c r="S13" s="401"/>
      <c r="T13" s="401"/>
      <c r="U13" s="401"/>
      <c r="V13" s="401"/>
    </row>
    <row r="14" spans="1:22" x14ac:dyDescent="0.25">
      <c r="A14" s="119"/>
      <c r="B14" s="396"/>
      <c r="C14" s="396"/>
      <c r="D14" s="396"/>
      <c r="E14" s="397"/>
      <c r="F14" s="397"/>
      <c r="G14" s="397"/>
      <c r="H14" s="398"/>
      <c r="I14" s="398"/>
      <c r="J14" s="398"/>
      <c r="K14" s="399"/>
      <c r="L14" s="399"/>
      <c r="M14" s="399"/>
      <c r="N14" s="400"/>
      <c r="O14" s="400"/>
      <c r="P14" s="400"/>
      <c r="Q14" s="401"/>
      <c r="R14" s="401"/>
      <c r="S14" s="401"/>
      <c r="T14" s="401"/>
      <c r="U14" s="401"/>
      <c r="V14" s="401"/>
    </row>
    <row r="15" spans="1:22" x14ac:dyDescent="0.25">
      <c r="A15" s="119"/>
      <c r="B15" s="396"/>
      <c r="C15" s="396"/>
      <c r="D15" s="396"/>
      <c r="E15" s="397"/>
      <c r="F15" s="397"/>
      <c r="G15" s="397"/>
      <c r="H15" s="398"/>
      <c r="I15" s="398"/>
      <c r="J15" s="398"/>
      <c r="K15" s="399"/>
      <c r="L15" s="399"/>
      <c r="M15" s="399"/>
      <c r="N15" s="400"/>
      <c r="O15" s="400"/>
      <c r="P15" s="400"/>
      <c r="Q15" s="401"/>
      <c r="R15" s="401"/>
      <c r="S15" s="401"/>
      <c r="T15" s="401"/>
      <c r="U15" s="401"/>
      <c r="V15" s="401"/>
    </row>
    <row r="16" spans="1:22" x14ac:dyDescent="0.25">
      <c r="A16" s="119"/>
      <c r="B16" s="396"/>
      <c r="C16" s="396"/>
      <c r="D16" s="396"/>
      <c r="E16" s="397"/>
      <c r="F16" s="397"/>
      <c r="G16" s="397"/>
      <c r="H16" s="398"/>
      <c r="I16" s="398"/>
      <c r="J16" s="398"/>
      <c r="K16" s="399"/>
      <c r="L16" s="399"/>
      <c r="M16" s="399"/>
      <c r="N16" s="400"/>
      <c r="O16" s="400"/>
      <c r="P16" s="400"/>
      <c r="Q16" s="401"/>
      <c r="R16" s="401"/>
      <c r="S16" s="401"/>
      <c r="T16" s="401"/>
      <c r="U16" s="401"/>
      <c r="V16" s="401"/>
    </row>
    <row r="19" spans="1:5" ht="45" customHeight="1" x14ac:dyDescent="0.25">
      <c r="A19" s="577" t="s">
        <v>403</v>
      </c>
      <c r="B19" s="577"/>
      <c r="C19" s="577"/>
      <c r="D19" s="577"/>
      <c r="E19" s="577"/>
    </row>
  </sheetData>
  <sheetProtection algorithmName="SHA-512" hashValue="t7FEAChBh+2pOxrXPB6qb/jc6kT5JyYvduDHBnXMIvhQw9qjSkToloTxdziRXOHZda7DgJ7FtrZvo5Wd8aqyzQ==" saltValue="/6vxGnQh7S1Cfn54I6cqkA==" spinCount="100000" sheet="1" objects="1" scenarios="1"/>
  <mergeCells count="11">
    <mergeCell ref="K4:M4"/>
    <mergeCell ref="N4:P4"/>
    <mergeCell ref="T4:V4"/>
    <mergeCell ref="B3:S3"/>
    <mergeCell ref="A3:A5"/>
    <mergeCell ref="Q4:S4"/>
    <mergeCell ref="A19:E19"/>
    <mergeCell ref="A1:G1"/>
    <mergeCell ref="B4:D4"/>
    <mergeCell ref="E4:G4"/>
    <mergeCell ref="H4:J4"/>
  </mergeCells>
  <pageMargins left="0.7" right="0.7" top="0.75" bottom="0.75" header="0.3" footer="0.3"/>
  <pageSetup paperSize="9" scale="68" orientation="landscape" r:id="rId1"/>
  <colBreaks count="2" manualBreakCount="2">
    <brk id="7" max="1048575" man="1"/>
    <brk id="13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Y11"/>
  <sheetViews>
    <sheetView view="pageBreakPreview" topLeftCell="A4" zoomScale="90" zoomScaleNormal="90" zoomScaleSheetLayoutView="90" workbookViewId="0">
      <selection activeCell="V6" sqref="V6"/>
    </sheetView>
  </sheetViews>
  <sheetFormatPr defaultRowHeight="15" x14ac:dyDescent="0.25"/>
  <cols>
    <col min="1" max="1" width="20.5703125" customWidth="1"/>
    <col min="2" max="3" width="7.5703125" customWidth="1"/>
    <col min="4" max="4" width="6" customWidth="1"/>
    <col min="5" max="5" width="6.85546875" customWidth="1"/>
    <col min="6" max="6" width="7" customWidth="1"/>
    <col min="7" max="7" width="5.28515625" customWidth="1"/>
    <col min="8" max="8" width="7.85546875" customWidth="1"/>
    <col min="9" max="9" width="7" customWidth="1"/>
    <col min="10" max="10" width="5.42578125" customWidth="1"/>
    <col min="11" max="12" width="6.28515625" customWidth="1"/>
    <col min="13" max="13" width="4.85546875" customWidth="1"/>
    <col min="14" max="14" width="6" customWidth="1"/>
    <col min="15" max="15" width="7" customWidth="1"/>
    <col min="16" max="16" width="4.5703125" customWidth="1"/>
    <col min="17" max="17" width="6.85546875" customWidth="1"/>
    <col min="18" max="18" width="6.42578125" customWidth="1"/>
    <col min="19" max="19" width="4.85546875" customWidth="1"/>
    <col min="20" max="20" width="6.28515625" customWidth="1"/>
    <col min="21" max="21" width="7.140625" customWidth="1"/>
    <col min="22" max="22" width="5.5703125" customWidth="1"/>
    <col min="23" max="23" width="13.85546875" customWidth="1"/>
    <col min="24" max="24" width="11.85546875" customWidth="1"/>
    <col min="25" max="25" width="9.28515625" customWidth="1"/>
  </cols>
  <sheetData>
    <row r="1" spans="1:25" ht="58.5" customHeight="1" x14ac:dyDescent="0.3">
      <c r="A1" s="925" t="s">
        <v>343</v>
      </c>
      <c r="B1" s="925"/>
      <c r="C1" s="925"/>
      <c r="D1" s="925"/>
      <c r="E1" s="925"/>
      <c r="F1" s="925"/>
      <c r="G1" s="925"/>
      <c r="H1" s="925"/>
      <c r="I1" s="925"/>
      <c r="J1" s="925"/>
      <c r="K1" s="925"/>
      <c r="L1" s="925"/>
      <c r="M1" s="925"/>
      <c r="N1" s="925"/>
      <c r="O1" s="925"/>
      <c r="P1" s="925"/>
      <c r="Q1" s="925"/>
      <c r="R1" s="925"/>
      <c r="S1" s="925"/>
      <c r="T1" s="925"/>
      <c r="U1" s="925"/>
      <c r="V1" s="925"/>
      <c r="W1" s="925"/>
      <c r="X1" s="925"/>
      <c r="Y1" s="925"/>
    </row>
    <row r="3" spans="1:25" s="289" customFormat="1" ht="18.75" customHeight="1" x14ac:dyDescent="0.25">
      <c r="A3" s="922" t="s">
        <v>25</v>
      </c>
      <c r="B3" s="928" t="s">
        <v>222</v>
      </c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9" t="s">
        <v>229</v>
      </c>
      <c r="X3" s="928" t="s">
        <v>234</v>
      </c>
      <c r="Y3" s="928"/>
    </row>
    <row r="4" spans="1:25" s="289" customFormat="1" ht="197.25" customHeight="1" x14ac:dyDescent="0.25">
      <c r="A4" s="923"/>
      <c r="B4" s="930" t="s">
        <v>223</v>
      </c>
      <c r="C4" s="931"/>
      <c r="D4" s="932"/>
      <c r="E4" s="920" t="s">
        <v>224</v>
      </c>
      <c r="F4" s="920"/>
      <c r="G4" s="920"/>
      <c r="H4" s="933" t="s">
        <v>237</v>
      </c>
      <c r="I4" s="920"/>
      <c r="J4" s="920"/>
      <c r="K4" s="920" t="s">
        <v>225</v>
      </c>
      <c r="L4" s="920"/>
      <c r="M4" s="920"/>
      <c r="N4" s="920" t="s">
        <v>226</v>
      </c>
      <c r="O4" s="920"/>
      <c r="P4" s="920"/>
      <c r="Q4" s="920" t="s">
        <v>227</v>
      </c>
      <c r="R4" s="920"/>
      <c r="S4" s="920"/>
      <c r="T4" s="920" t="s">
        <v>228</v>
      </c>
      <c r="U4" s="920"/>
      <c r="V4" s="920"/>
      <c r="W4" s="929"/>
      <c r="X4" s="920" t="s">
        <v>230</v>
      </c>
      <c r="Y4" s="920" t="s">
        <v>231</v>
      </c>
    </row>
    <row r="5" spans="1:25" ht="157.5" customHeight="1" x14ac:dyDescent="0.25">
      <c r="A5" s="924"/>
      <c r="B5" s="290" t="s">
        <v>235</v>
      </c>
      <c r="C5" s="290" t="s">
        <v>232</v>
      </c>
      <c r="D5" s="291" t="s">
        <v>233</v>
      </c>
      <c r="E5" s="290" t="s">
        <v>235</v>
      </c>
      <c r="F5" s="290" t="s">
        <v>232</v>
      </c>
      <c r="G5" s="291" t="s">
        <v>233</v>
      </c>
      <c r="H5" s="290" t="s">
        <v>235</v>
      </c>
      <c r="I5" s="290" t="s">
        <v>232</v>
      </c>
      <c r="J5" s="291" t="s">
        <v>233</v>
      </c>
      <c r="K5" s="290" t="s">
        <v>235</v>
      </c>
      <c r="L5" s="290" t="s">
        <v>232</v>
      </c>
      <c r="M5" s="291" t="s">
        <v>233</v>
      </c>
      <c r="N5" s="290" t="s">
        <v>235</v>
      </c>
      <c r="O5" s="290" t="s">
        <v>232</v>
      </c>
      <c r="P5" s="291" t="s">
        <v>233</v>
      </c>
      <c r="Q5" s="290" t="s">
        <v>235</v>
      </c>
      <c r="R5" s="290" t="s">
        <v>232</v>
      </c>
      <c r="S5" s="291" t="s">
        <v>233</v>
      </c>
      <c r="T5" s="290" t="s">
        <v>235</v>
      </c>
      <c r="U5" s="290" t="s">
        <v>232</v>
      </c>
      <c r="V5" s="291" t="s">
        <v>233</v>
      </c>
      <c r="W5" s="929"/>
      <c r="X5" s="920"/>
      <c r="Y5" s="920"/>
    </row>
    <row r="6" spans="1:25" x14ac:dyDescent="0.25">
      <c r="A6" s="119" t="s">
        <v>390</v>
      </c>
      <c r="B6" s="119">
        <v>0</v>
      </c>
      <c r="C6" s="119">
        <v>0</v>
      </c>
      <c r="D6" s="119">
        <v>0</v>
      </c>
      <c r="E6" s="119">
        <v>0</v>
      </c>
      <c r="F6" s="119">
        <v>0</v>
      </c>
      <c r="G6" s="119">
        <v>0</v>
      </c>
      <c r="H6" s="119">
        <v>0</v>
      </c>
      <c r="I6" s="119">
        <v>0</v>
      </c>
      <c r="J6" s="119">
        <v>0</v>
      </c>
      <c r="K6" s="119">
        <v>0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19">
        <v>0</v>
      </c>
      <c r="T6" s="119">
        <v>0</v>
      </c>
      <c r="U6" s="119">
        <v>0</v>
      </c>
      <c r="V6" s="119">
        <v>0</v>
      </c>
      <c r="W6" s="254">
        <f>B6+E6+H6+K6+N6+Q6+T6</f>
        <v>0</v>
      </c>
      <c r="X6" s="254">
        <f>C6+F6+I6+L6+O6+R6+U6</f>
        <v>0</v>
      </c>
      <c r="Y6" s="254">
        <f>D6+G6+J6+M6+P6+S6+V6</f>
        <v>0</v>
      </c>
    </row>
    <row r="8" spans="1:25" x14ac:dyDescent="0.25">
      <c r="A8" s="926" t="s">
        <v>256</v>
      </c>
      <c r="B8" s="926"/>
      <c r="C8" s="926"/>
      <c r="D8" s="926"/>
      <c r="E8" s="926"/>
      <c r="F8" s="926"/>
      <c r="G8" s="926"/>
      <c r="H8" s="926"/>
      <c r="I8" s="926"/>
      <c r="J8" s="926"/>
      <c r="K8" s="926"/>
      <c r="L8" s="926"/>
      <c r="M8" s="926"/>
      <c r="N8" s="926"/>
      <c r="O8" s="926"/>
      <c r="P8" s="926"/>
      <c r="Q8" s="926"/>
      <c r="R8" s="926"/>
      <c r="S8" s="926"/>
      <c r="T8" s="926"/>
      <c r="U8" s="926"/>
      <c r="V8" s="926"/>
      <c r="W8" s="926"/>
      <c r="X8" s="926"/>
      <c r="Y8" s="926"/>
    </row>
    <row r="9" spans="1:25" x14ac:dyDescent="0.25">
      <c r="A9" s="927" t="s">
        <v>236</v>
      </c>
      <c r="B9" s="927"/>
      <c r="C9" s="927"/>
      <c r="D9" s="927"/>
      <c r="E9" s="927"/>
      <c r="F9" s="927"/>
      <c r="G9" s="927"/>
      <c r="H9" s="927"/>
      <c r="I9" s="927"/>
      <c r="J9" s="927"/>
      <c r="K9" s="927"/>
      <c r="L9" s="927"/>
      <c r="M9" s="927"/>
      <c r="N9" s="927"/>
      <c r="O9" s="927"/>
      <c r="P9" s="927"/>
      <c r="Q9" s="927"/>
      <c r="R9" s="927"/>
      <c r="S9" s="927"/>
      <c r="T9" s="927"/>
      <c r="U9" s="927"/>
      <c r="V9" s="927"/>
      <c r="W9" s="927"/>
      <c r="X9" s="927"/>
      <c r="Y9" s="927"/>
    </row>
    <row r="11" spans="1:25" ht="32.25" customHeight="1" x14ac:dyDescent="0.25">
      <c r="A11" s="921" t="s">
        <v>255</v>
      </c>
      <c r="B11" s="921"/>
      <c r="C11" s="921"/>
      <c r="D11" s="921"/>
      <c r="E11" s="921"/>
      <c r="F11" s="921"/>
      <c r="G11" s="921"/>
      <c r="H11" s="921"/>
      <c r="I11" s="921"/>
      <c r="J11" s="921"/>
      <c r="K11" s="921"/>
      <c r="L11" s="921"/>
      <c r="M11" s="921"/>
      <c r="N11" s="921"/>
      <c r="O11" s="921"/>
      <c r="P11" s="921"/>
      <c r="Q11" s="921"/>
      <c r="R11" s="921"/>
      <c r="S11" s="921"/>
      <c r="T11" s="921"/>
      <c r="U11" s="921"/>
      <c r="V11" s="921"/>
      <c r="W11" s="921"/>
      <c r="X11" s="921"/>
      <c r="Y11" s="921"/>
    </row>
  </sheetData>
  <sheetProtection algorithmName="SHA-512" hashValue="0GzojtwI8WlkaN2HHmsH997YSmx00MuagebkK4Xjy86DwvcKVpNQD36/cnURBqmjeOJomRWyJoFJ9p3jiOjz8w==" saltValue="AW96SK3O9wyKB3BO2f2fMg==" spinCount="100000" sheet="1" objects="1" scenarios="1"/>
  <mergeCells count="17">
    <mergeCell ref="N4:P4"/>
    <mergeCell ref="Q4:S4"/>
    <mergeCell ref="A11:Y11"/>
    <mergeCell ref="A3:A5"/>
    <mergeCell ref="A1:Y1"/>
    <mergeCell ref="A8:Y8"/>
    <mergeCell ref="A9:Y9"/>
    <mergeCell ref="T4:V4"/>
    <mergeCell ref="B3:V3"/>
    <mergeCell ref="X3:Y3"/>
    <mergeCell ref="W3:W5"/>
    <mergeCell ref="X4:X5"/>
    <mergeCell ref="Y4:Y5"/>
    <mergeCell ref="B4:D4"/>
    <mergeCell ref="E4:G4"/>
    <mergeCell ref="H4:J4"/>
    <mergeCell ref="K4:M4"/>
  </mergeCells>
  <pageMargins left="0.7" right="0.7" top="0.75" bottom="0.75" header="0.3" footer="0.3"/>
  <pageSetup paperSize="9" scale="6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Y12"/>
  <sheetViews>
    <sheetView view="pageBreakPreview" topLeftCell="G1" zoomScaleSheetLayoutView="100" workbookViewId="0">
      <selection activeCell="Y6" sqref="Y6"/>
    </sheetView>
  </sheetViews>
  <sheetFormatPr defaultRowHeight="15" x14ac:dyDescent="0.25"/>
  <cols>
    <col min="1" max="1" width="29.85546875" customWidth="1"/>
    <col min="8" max="8" width="8.140625" customWidth="1"/>
    <col min="9" max="9" width="8.28515625" customWidth="1"/>
    <col min="10" max="10" width="8.140625" customWidth="1"/>
  </cols>
  <sheetData>
    <row r="1" spans="1:25" ht="18.75" x14ac:dyDescent="0.3">
      <c r="A1" s="23" t="s">
        <v>344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15" customHeight="1" x14ac:dyDescent="0.25">
      <c r="A3" s="934" t="s">
        <v>25</v>
      </c>
      <c r="B3" s="938" t="s">
        <v>251</v>
      </c>
      <c r="C3" s="938"/>
      <c r="D3" s="938"/>
      <c r="E3" s="938" t="s">
        <v>253</v>
      </c>
      <c r="F3" s="938"/>
      <c r="G3" s="938"/>
      <c r="H3" s="937" t="s">
        <v>250</v>
      </c>
      <c r="I3" s="937"/>
      <c r="J3" s="937"/>
      <c r="K3" s="937"/>
      <c r="L3" s="937"/>
      <c r="M3" s="937"/>
      <c r="N3" s="937"/>
      <c r="O3" s="937"/>
      <c r="P3" s="937"/>
      <c r="Q3" s="937"/>
      <c r="R3" s="937"/>
      <c r="S3" s="937"/>
      <c r="T3" s="937"/>
      <c r="U3" s="937"/>
      <c r="V3" s="937"/>
      <c r="W3" s="935" t="s">
        <v>254</v>
      </c>
      <c r="X3" s="935"/>
      <c r="Y3" s="935"/>
    </row>
    <row r="4" spans="1:25" ht="59.25" customHeight="1" x14ac:dyDescent="0.25">
      <c r="A4" s="934"/>
      <c r="B4" s="938"/>
      <c r="C4" s="938"/>
      <c r="D4" s="938"/>
      <c r="E4" s="938"/>
      <c r="F4" s="938"/>
      <c r="G4" s="938"/>
      <c r="H4" s="936" t="s">
        <v>247</v>
      </c>
      <c r="I4" s="936"/>
      <c r="J4" s="936"/>
      <c r="K4" s="936" t="s">
        <v>248</v>
      </c>
      <c r="L4" s="936"/>
      <c r="M4" s="936"/>
      <c r="N4" s="936" t="s">
        <v>249</v>
      </c>
      <c r="O4" s="936"/>
      <c r="P4" s="936"/>
      <c r="Q4" s="936" t="s">
        <v>252</v>
      </c>
      <c r="R4" s="936"/>
      <c r="S4" s="936"/>
      <c r="T4" s="936" t="s">
        <v>353</v>
      </c>
      <c r="U4" s="936"/>
      <c r="V4" s="936"/>
      <c r="W4" s="935"/>
      <c r="X4" s="935"/>
      <c r="Y4" s="935"/>
    </row>
    <row r="5" spans="1:25" x14ac:dyDescent="0.25">
      <c r="A5" s="934"/>
      <c r="B5" s="20" t="s">
        <v>139</v>
      </c>
      <c r="C5" s="20" t="s">
        <v>0</v>
      </c>
      <c r="D5" s="20" t="s">
        <v>1</v>
      </c>
      <c r="E5" s="20" t="s">
        <v>139</v>
      </c>
      <c r="F5" s="20" t="s">
        <v>0</v>
      </c>
      <c r="G5" s="20" t="s">
        <v>1</v>
      </c>
      <c r="H5" s="293" t="s">
        <v>139</v>
      </c>
      <c r="I5" s="293" t="s">
        <v>0</v>
      </c>
      <c r="J5" s="293" t="s">
        <v>1</v>
      </c>
      <c r="K5" s="293" t="s">
        <v>139</v>
      </c>
      <c r="L5" s="293" t="s">
        <v>0</v>
      </c>
      <c r="M5" s="293" t="s">
        <v>1</v>
      </c>
      <c r="N5" s="293" t="s">
        <v>139</v>
      </c>
      <c r="O5" s="293" t="s">
        <v>0</v>
      </c>
      <c r="P5" s="293" t="s">
        <v>1</v>
      </c>
      <c r="Q5" s="293" t="s">
        <v>139</v>
      </c>
      <c r="R5" s="293" t="s">
        <v>0</v>
      </c>
      <c r="S5" s="293" t="s">
        <v>1</v>
      </c>
      <c r="T5" s="293" t="s">
        <v>139</v>
      </c>
      <c r="U5" s="293" t="s">
        <v>0</v>
      </c>
      <c r="V5" s="293" t="s">
        <v>1</v>
      </c>
      <c r="W5" s="293" t="s">
        <v>139</v>
      </c>
      <c r="X5" s="293" t="s">
        <v>0</v>
      </c>
      <c r="Y5" s="293" t="s">
        <v>1</v>
      </c>
    </row>
    <row r="6" spans="1:25" x14ac:dyDescent="0.25">
      <c r="A6" s="119" t="s">
        <v>390</v>
      </c>
      <c r="B6" s="20">
        <f>'№18. Иностранный язык'!M6</f>
        <v>0</v>
      </c>
      <c r="C6" s="20">
        <f>'№18. Иностранный язык'!N6</f>
        <v>0</v>
      </c>
      <c r="D6" s="20">
        <f>'№18. Иностранный язык'!O6</f>
        <v>0</v>
      </c>
      <c r="E6" s="20">
        <f>H6+K6+N6+T6</f>
        <v>0</v>
      </c>
      <c r="F6" s="20">
        <f>I6+L6+O6+U6</f>
        <v>0</v>
      </c>
      <c r="G6" s="20">
        <f>J6+M6+P6+V6</f>
        <v>0</v>
      </c>
      <c r="H6" s="20">
        <f>I6+J6</f>
        <v>0</v>
      </c>
      <c r="I6" s="152">
        <v>0</v>
      </c>
      <c r="J6" s="152">
        <v>0</v>
      </c>
      <c r="K6" s="20">
        <f>L6+M6</f>
        <v>0</v>
      </c>
      <c r="L6" s="152">
        <v>0</v>
      </c>
      <c r="M6" s="152">
        <v>0</v>
      </c>
      <c r="N6" s="20">
        <f>O6+P6</f>
        <v>0</v>
      </c>
      <c r="O6" s="152">
        <v>0</v>
      </c>
      <c r="P6" s="152">
        <v>0</v>
      </c>
      <c r="Q6" s="20">
        <f>R6+S6</f>
        <v>0</v>
      </c>
      <c r="R6" s="152">
        <v>0</v>
      </c>
      <c r="S6" s="152">
        <v>0</v>
      </c>
      <c r="T6" s="20">
        <f>U6+V6</f>
        <v>0</v>
      </c>
      <c r="U6" s="152">
        <v>0</v>
      </c>
      <c r="V6" s="152">
        <v>0</v>
      </c>
      <c r="W6" s="188">
        <f>X6+Y6</f>
        <v>0</v>
      </c>
      <c r="X6" s="119">
        <v>0</v>
      </c>
      <c r="Y6" s="119">
        <v>0</v>
      </c>
    </row>
    <row r="7" spans="1:2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51.75" customHeight="1" x14ac:dyDescent="0.25">
      <c r="A8" s="577" t="s">
        <v>157</v>
      </c>
      <c r="B8" s="577"/>
      <c r="C8" s="577"/>
      <c r="D8" s="577"/>
      <c r="E8" s="577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</sheetData>
  <sheetProtection algorithmName="SHA-512" hashValue="zaUDt7CXpKCu8xT1lXWgKxviK7EZh7D/l2pNAIlnjHYCw/CvGbcyzqbG8xfxLpZEEy9fw4+GGqAUzT3GHVVRfA==" saltValue="l/yvaniO8LLfbJflciThqg==" spinCount="100000" sheet="1" objects="1" scenarios="1"/>
  <mergeCells count="11">
    <mergeCell ref="A3:A5"/>
    <mergeCell ref="A8:E8"/>
    <mergeCell ref="W3:Y4"/>
    <mergeCell ref="Q4:S4"/>
    <mergeCell ref="T4:V4"/>
    <mergeCell ref="H3:V3"/>
    <mergeCell ref="B3:D4"/>
    <mergeCell ref="E3:G4"/>
    <mergeCell ref="H4:J4"/>
    <mergeCell ref="K4:M4"/>
    <mergeCell ref="N4:P4"/>
  </mergeCells>
  <pageMargins left="0.7" right="0.7" top="0.75" bottom="0.75" header="0.3" footer="0.3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15"/>
  <sheetViews>
    <sheetView view="pageBreakPreview" zoomScale="90" zoomScaleSheetLayoutView="90" workbookViewId="0">
      <selection activeCell="L8" sqref="L8"/>
    </sheetView>
  </sheetViews>
  <sheetFormatPr defaultRowHeight="15" x14ac:dyDescent="0.25"/>
  <cols>
    <col min="1" max="1" width="6.7109375" customWidth="1"/>
    <col min="21" max="21" width="9.7109375" customWidth="1"/>
    <col min="45" max="45" width="11.42578125" customWidth="1"/>
    <col min="69" max="69" width="10.140625" customWidth="1"/>
    <col min="93" max="93" width="10.28515625" customWidth="1"/>
    <col min="117" max="117" width="10" customWidth="1"/>
    <col min="141" max="141" width="10.42578125" customWidth="1"/>
    <col min="165" max="165" width="10.7109375" customWidth="1"/>
    <col min="169" max="169" width="10.42578125" bestFit="1" customWidth="1"/>
  </cols>
  <sheetData>
    <row r="1" spans="1:172" s="43" customFormat="1" ht="18.75" x14ac:dyDescent="0.3">
      <c r="A1" s="430" t="s">
        <v>316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0"/>
      <c r="BA1" s="430"/>
      <c r="BB1" s="430"/>
      <c r="BC1" s="430"/>
      <c r="BD1" s="430"/>
      <c r="BE1" s="430"/>
      <c r="BF1" s="430"/>
      <c r="BG1" s="430"/>
      <c r="BH1" s="430"/>
      <c r="BI1" s="430"/>
      <c r="BJ1" s="430"/>
      <c r="BK1" s="430"/>
      <c r="BL1" s="430"/>
      <c r="BM1" s="430"/>
      <c r="BN1" s="430"/>
      <c r="BO1" s="430"/>
      <c r="BP1" s="430"/>
      <c r="BQ1" s="430"/>
      <c r="BR1" s="430"/>
      <c r="BS1" s="430"/>
      <c r="BT1" s="430"/>
      <c r="BU1" s="430"/>
      <c r="BV1" s="430"/>
      <c r="BW1" s="430"/>
      <c r="BX1" s="430"/>
      <c r="BY1" s="430"/>
      <c r="BZ1" s="430"/>
      <c r="CA1" s="430"/>
      <c r="CB1" s="430"/>
      <c r="CC1" s="430"/>
      <c r="CD1" s="430"/>
      <c r="CE1" s="430"/>
      <c r="CF1" s="430"/>
      <c r="CG1" s="430"/>
      <c r="CH1" s="430"/>
      <c r="CI1" s="430"/>
      <c r="CJ1" s="430"/>
      <c r="CK1" s="430"/>
      <c r="CL1" s="430"/>
      <c r="CM1" s="430"/>
      <c r="CN1" s="430"/>
      <c r="CO1" s="430"/>
      <c r="CP1" s="430"/>
      <c r="CQ1" s="430"/>
      <c r="CR1" s="430"/>
      <c r="CS1" s="430"/>
      <c r="CT1" s="430"/>
      <c r="CU1" s="430"/>
      <c r="CV1" s="430"/>
      <c r="CW1" s="430"/>
      <c r="CX1" s="430"/>
      <c r="CY1" s="430"/>
      <c r="CZ1" s="430"/>
      <c r="DA1" s="430"/>
      <c r="DB1" s="430"/>
      <c r="DC1" s="430"/>
      <c r="DD1" s="430"/>
      <c r="DE1" s="430"/>
      <c r="DF1" s="430"/>
      <c r="DG1" s="430"/>
      <c r="DH1" s="430"/>
      <c r="DI1" s="430"/>
      <c r="DJ1" s="430"/>
      <c r="DK1" s="430"/>
      <c r="DL1" s="430"/>
      <c r="DM1" s="430"/>
      <c r="DN1" s="430"/>
      <c r="DO1" s="430"/>
      <c r="DP1" s="430"/>
      <c r="DQ1" s="430"/>
      <c r="DR1" s="430"/>
      <c r="DS1" s="430"/>
      <c r="DT1" s="430"/>
      <c r="DU1" s="430"/>
      <c r="DV1" s="430"/>
      <c r="DW1" s="430"/>
      <c r="DX1" s="430"/>
      <c r="DY1" s="430"/>
      <c r="DZ1" s="430"/>
      <c r="EA1" s="430"/>
      <c r="EB1" s="430"/>
      <c r="EC1" s="430"/>
      <c r="ED1" s="430"/>
      <c r="EE1" s="430"/>
      <c r="EF1" s="430"/>
      <c r="EG1" s="430"/>
      <c r="EH1" s="430"/>
      <c r="EI1" s="430"/>
      <c r="EJ1" s="430"/>
      <c r="EK1" s="430"/>
      <c r="EL1" s="430"/>
      <c r="EM1" s="430"/>
      <c r="EN1" s="430"/>
      <c r="EO1" s="430"/>
      <c r="EP1" s="430"/>
      <c r="EQ1" s="430"/>
      <c r="ER1" s="430"/>
      <c r="ES1" s="430"/>
      <c r="ET1" s="430"/>
      <c r="EU1" s="430"/>
      <c r="EV1" s="430"/>
      <c r="EW1" s="430"/>
      <c r="EX1" s="430"/>
      <c r="EY1" s="430"/>
      <c r="EZ1" s="430"/>
      <c r="FA1" s="430"/>
      <c r="FB1" s="430"/>
      <c r="FC1" s="430"/>
      <c r="FD1" s="430"/>
      <c r="FE1" s="430"/>
      <c r="FF1" s="430"/>
      <c r="FG1" s="430"/>
      <c r="FH1" s="430"/>
      <c r="FI1" s="430"/>
      <c r="FJ1" s="430"/>
      <c r="FK1" s="430"/>
      <c r="FL1" s="430"/>
      <c r="FM1" s="430"/>
      <c r="FN1" s="430"/>
      <c r="FO1" s="430"/>
      <c r="FP1" s="83"/>
    </row>
    <row r="2" spans="1:172" s="43" customFormat="1" ht="18.75" x14ac:dyDescent="0.3">
      <c r="A2" s="326"/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6"/>
      <c r="AE2" s="326"/>
      <c r="AF2" s="326"/>
      <c r="AG2" s="326"/>
      <c r="AH2" s="326"/>
      <c r="AI2" s="326"/>
      <c r="AJ2" s="326"/>
      <c r="AK2" s="326"/>
      <c r="AL2" s="326"/>
      <c r="AM2" s="326"/>
      <c r="AN2" s="326"/>
      <c r="AO2" s="326"/>
      <c r="AP2" s="326"/>
      <c r="AQ2" s="326"/>
      <c r="AR2" s="326"/>
      <c r="AS2" s="326"/>
      <c r="AT2" s="326"/>
      <c r="AU2" s="326"/>
      <c r="AV2" s="326"/>
      <c r="AW2" s="326"/>
      <c r="AX2" s="326"/>
      <c r="AY2" s="326"/>
      <c r="AZ2" s="326"/>
      <c r="BA2" s="326"/>
      <c r="BB2" s="326"/>
      <c r="BC2" s="326"/>
      <c r="BD2" s="326"/>
      <c r="BE2" s="326"/>
      <c r="BF2" s="326"/>
      <c r="BG2" s="326"/>
      <c r="BH2" s="326"/>
      <c r="BI2" s="326"/>
      <c r="BJ2" s="326"/>
      <c r="BK2" s="326"/>
      <c r="BL2" s="326"/>
      <c r="BM2" s="326"/>
      <c r="BN2" s="326"/>
      <c r="BO2" s="326"/>
      <c r="BP2" s="326"/>
      <c r="BQ2" s="326"/>
      <c r="BR2" s="326"/>
      <c r="BS2" s="326"/>
      <c r="BT2" s="326"/>
      <c r="BU2" s="326"/>
      <c r="BV2" s="326"/>
      <c r="BW2" s="326"/>
      <c r="BX2" s="326"/>
      <c r="BY2" s="326"/>
      <c r="BZ2" s="326"/>
      <c r="CA2" s="326"/>
      <c r="CB2" s="326"/>
      <c r="CC2" s="326"/>
      <c r="CD2" s="326"/>
      <c r="CE2" s="326"/>
      <c r="CF2" s="326"/>
      <c r="CG2" s="326"/>
      <c r="CH2" s="326"/>
      <c r="CI2" s="326"/>
      <c r="CJ2" s="326"/>
      <c r="CK2" s="326"/>
      <c r="CL2" s="326"/>
      <c r="CM2" s="326"/>
      <c r="CN2" s="326"/>
      <c r="CO2" s="326"/>
      <c r="CP2" s="326"/>
      <c r="CQ2" s="326"/>
      <c r="CR2" s="326"/>
      <c r="CS2" s="326"/>
      <c r="CT2" s="326"/>
      <c r="CU2" s="326"/>
      <c r="CV2" s="326"/>
      <c r="CW2" s="326"/>
      <c r="CX2" s="326"/>
      <c r="CY2" s="326"/>
      <c r="CZ2" s="326"/>
      <c r="DA2" s="326"/>
      <c r="DB2" s="326"/>
      <c r="DC2" s="326"/>
      <c r="DD2" s="326"/>
      <c r="DE2" s="326"/>
      <c r="DF2" s="326"/>
      <c r="DG2" s="326"/>
      <c r="DH2" s="326"/>
      <c r="DI2" s="326"/>
      <c r="DJ2" s="326"/>
      <c r="DK2" s="326"/>
      <c r="DL2" s="326"/>
      <c r="DM2" s="326"/>
      <c r="DN2" s="326"/>
      <c r="DO2" s="326"/>
      <c r="DP2" s="326"/>
      <c r="DQ2" s="326"/>
      <c r="DR2" s="326"/>
      <c r="DS2" s="326"/>
      <c r="DT2" s="326"/>
      <c r="DU2" s="326"/>
      <c r="DV2" s="326"/>
      <c r="DW2" s="326"/>
      <c r="DX2" s="326"/>
      <c r="DY2" s="326"/>
      <c r="DZ2" s="326"/>
      <c r="EA2" s="326"/>
      <c r="EB2" s="326"/>
      <c r="EC2" s="326"/>
      <c r="ED2" s="326"/>
      <c r="EE2" s="326"/>
      <c r="EF2" s="326"/>
      <c r="EG2" s="326"/>
      <c r="EH2" s="326"/>
      <c r="EI2" s="326"/>
      <c r="EJ2" s="326"/>
      <c r="EK2" s="326"/>
      <c r="EL2" s="326"/>
      <c r="EM2" s="326"/>
      <c r="EN2" s="326"/>
      <c r="EO2" s="326"/>
      <c r="EP2" s="326"/>
      <c r="EQ2" s="326"/>
      <c r="ER2" s="326"/>
      <c r="ES2" s="326"/>
      <c r="ET2" s="326"/>
      <c r="EU2" s="326"/>
      <c r="EV2" s="326"/>
      <c r="EW2" s="326"/>
      <c r="EX2" s="326"/>
      <c r="EY2" s="326"/>
      <c r="EZ2" s="326"/>
      <c r="FA2" s="326"/>
      <c r="FB2" s="326"/>
      <c r="FC2" s="326"/>
      <c r="FD2" s="326"/>
      <c r="FE2" s="326"/>
      <c r="FF2" s="326"/>
      <c r="FG2" s="326"/>
      <c r="FH2" s="326"/>
      <c r="FI2" s="326"/>
      <c r="FJ2" s="326"/>
      <c r="FK2" s="326"/>
      <c r="FL2" s="326"/>
      <c r="FM2" s="326"/>
      <c r="FN2" s="326"/>
      <c r="FO2" s="326"/>
      <c r="FP2" s="83"/>
    </row>
    <row r="3" spans="1:172" s="1" customFormat="1" ht="15" customHeight="1" x14ac:dyDescent="0.25">
      <c r="A3" s="431" t="s">
        <v>36</v>
      </c>
      <c r="B3" s="431" t="s">
        <v>25</v>
      </c>
      <c r="C3" s="431"/>
      <c r="D3" s="432" t="s">
        <v>45</v>
      </c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4"/>
      <c r="AB3" s="435" t="s">
        <v>13</v>
      </c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  <c r="AP3" s="435"/>
      <c r="AQ3" s="435"/>
      <c r="AR3" s="435"/>
      <c r="AS3" s="435"/>
      <c r="AT3" s="435"/>
      <c r="AU3" s="435"/>
      <c r="AV3" s="435"/>
      <c r="AW3" s="435"/>
      <c r="AX3" s="435"/>
      <c r="AY3" s="435"/>
      <c r="AZ3" s="436" t="s">
        <v>46</v>
      </c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7" t="s">
        <v>14</v>
      </c>
      <c r="BY3" s="437"/>
      <c r="BZ3" s="437"/>
      <c r="CA3" s="437"/>
      <c r="CB3" s="437"/>
      <c r="CC3" s="437"/>
      <c r="CD3" s="437"/>
      <c r="CE3" s="437"/>
      <c r="CF3" s="437"/>
      <c r="CG3" s="437"/>
      <c r="CH3" s="437"/>
      <c r="CI3" s="437"/>
      <c r="CJ3" s="437"/>
      <c r="CK3" s="437"/>
      <c r="CL3" s="437"/>
      <c r="CM3" s="437"/>
      <c r="CN3" s="437"/>
      <c r="CO3" s="437"/>
      <c r="CP3" s="437"/>
      <c r="CQ3" s="437"/>
      <c r="CR3" s="437"/>
      <c r="CS3" s="437"/>
      <c r="CT3" s="437"/>
      <c r="CU3" s="437"/>
      <c r="CV3" s="438" t="s">
        <v>44</v>
      </c>
      <c r="CW3" s="439"/>
      <c r="CX3" s="439"/>
      <c r="CY3" s="439"/>
      <c r="CZ3" s="439"/>
      <c r="DA3" s="439"/>
      <c r="DB3" s="439"/>
      <c r="DC3" s="439"/>
      <c r="DD3" s="439"/>
      <c r="DE3" s="439"/>
      <c r="DF3" s="439"/>
      <c r="DG3" s="439"/>
      <c r="DH3" s="439"/>
      <c r="DI3" s="439"/>
      <c r="DJ3" s="439"/>
      <c r="DK3" s="439"/>
      <c r="DL3" s="439"/>
      <c r="DM3" s="439"/>
      <c r="DN3" s="439"/>
      <c r="DO3" s="439"/>
      <c r="DP3" s="439"/>
      <c r="DQ3" s="439"/>
      <c r="DR3" s="439"/>
      <c r="DS3" s="440"/>
      <c r="DT3" s="441" t="s">
        <v>15</v>
      </c>
      <c r="DU3" s="442"/>
      <c r="DV3" s="442"/>
      <c r="DW3" s="442"/>
      <c r="DX3" s="442"/>
      <c r="DY3" s="442"/>
      <c r="DZ3" s="442"/>
      <c r="EA3" s="442"/>
      <c r="EB3" s="442"/>
      <c r="EC3" s="442"/>
      <c r="ED3" s="442"/>
      <c r="EE3" s="442"/>
      <c r="EF3" s="442"/>
      <c r="EG3" s="442"/>
      <c r="EH3" s="442"/>
      <c r="EI3" s="442"/>
      <c r="EJ3" s="442"/>
      <c r="EK3" s="442"/>
      <c r="EL3" s="442"/>
      <c r="EM3" s="442"/>
      <c r="EN3" s="442"/>
      <c r="EO3" s="442"/>
      <c r="EP3" s="442"/>
      <c r="EQ3" s="443"/>
      <c r="ER3" s="444" t="s">
        <v>16</v>
      </c>
      <c r="ES3" s="444"/>
      <c r="ET3" s="444"/>
      <c r="EU3" s="444"/>
      <c r="EV3" s="444"/>
      <c r="EW3" s="444"/>
      <c r="EX3" s="444"/>
      <c r="EY3" s="444"/>
      <c r="EZ3" s="444"/>
      <c r="FA3" s="444"/>
      <c r="FB3" s="444"/>
      <c r="FC3" s="444"/>
      <c r="FD3" s="444"/>
      <c r="FE3" s="444"/>
      <c r="FF3" s="444"/>
      <c r="FG3" s="444"/>
      <c r="FH3" s="444"/>
      <c r="FI3" s="444"/>
      <c r="FJ3" s="444"/>
      <c r="FK3" s="444"/>
      <c r="FL3" s="444"/>
      <c r="FM3" s="444"/>
      <c r="FN3" s="444"/>
      <c r="FO3" s="444"/>
      <c r="FP3" s="84"/>
    </row>
    <row r="4" spans="1:172" ht="15" customHeight="1" x14ac:dyDescent="0.25">
      <c r="A4" s="431"/>
      <c r="B4" s="431"/>
      <c r="C4" s="431"/>
      <c r="D4" s="451" t="s">
        <v>17</v>
      </c>
      <c r="E4" s="452"/>
      <c r="F4" s="453"/>
      <c r="G4" s="457" t="s">
        <v>18</v>
      </c>
      <c r="H4" s="458"/>
      <c r="I4" s="459"/>
      <c r="J4" s="463" t="s">
        <v>19</v>
      </c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5"/>
      <c r="Y4" s="82"/>
      <c r="Z4" s="82"/>
      <c r="AA4" s="82"/>
      <c r="AB4" s="466" t="s">
        <v>17</v>
      </c>
      <c r="AC4" s="467"/>
      <c r="AD4" s="468"/>
      <c r="AE4" s="472" t="s">
        <v>18</v>
      </c>
      <c r="AF4" s="473"/>
      <c r="AG4" s="474"/>
      <c r="AH4" s="445" t="s">
        <v>19</v>
      </c>
      <c r="AI4" s="446"/>
      <c r="AJ4" s="446"/>
      <c r="AK4" s="446"/>
      <c r="AL4" s="446"/>
      <c r="AM4" s="446"/>
      <c r="AN4" s="446"/>
      <c r="AO4" s="446"/>
      <c r="AP4" s="446"/>
      <c r="AQ4" s="446"/>
      <c r="AR4" s="446"/>
      <c r="AS4" s="446"/>
      <c r="AT4" s="446"/>
      <c r="AU4" s="446"/>
      <c r="AV4" s="447"/>
      <c r="AW4" s="487" t="s">
        <v>20</v>
      </c>
      <c r="AX4" s="487"/>
      <c r="AY4" s="487"/>
      <c r="AZ4" s="488" t="s">
        <v>17</v>
      </c>
      <c r="BA4" s="489"/>
      <c r="BB4" s="490"/>
      <c r="BC4" s="494" t="s">
        <v>18</v>
      </c>
      <c r="BD4" s="495"/>
      <c r="BE4" s="496"/>
      <c r="BF4" s="500" t="s">
        <v>19</v>
      </c>
      <c r="BG4" s="501"/>
      <c r="BH4" s="501"/>
      <c r="BI4" s="501"/>
      <c r="BJ4" s="501"/>
      <c r="BK4" s="501"/>
      <c r="BL4" s="501"/>
      <c r="BM4" s="501"/>
      <c r="BN4" s="501"/>
      <c r="BO4" s="501"/>
      <c r="BP4" s="501"/>
      <c r="BQ4" s="501"/>
      <c r="BR4" s="501"/>
      <c r="BS4" s="501"/>
      <c r="BT4" s="502"/>
      <c r="BU4" s="503" t="s">
        <v>20</v>
      </c>
      <c r="BV4" s="503"/>
      <c r="BW4" s="503"/>
      <c r="BX4" s="478" t="s">
        <v>17</v>
      </c>
      <c r="BY4" s="479"/>
      <c r="BZ4" s="480"/>
      <c r="CA4" s="539" t="s">
        <v>18</v>
      </c>
      <c r="CB4" s="540"/>
      <c r="CC4" s="541"/>
      <c r="CD4" s="554" t="s">
        <v>19</v>
      </c>
      <c r="CE4" s="555"/>
      <c r="CF4" s="555"/>
      <c r="CG4" s="555"/>
      <c r="CH4" s="555"/>
      <c r="CI4" s="555"/>
      <c r="CJ4" s="555"/>
      <c r="CK4" s="555"/>
      <c r="CL4" s="555"/>
      <c r="CM4" s="555"/>
      <c r="CN4" s="555"/>
      <c r="CO4" s="555"/>
      <c r="CP4" s="555"/>
      <c r="CQ4" s="555"/>
      <c r="CR4" s="556"/>
      <c r="CS4" s="557" t="s">
        <v>20</v>
      </c>
      <c r="CT4" s="557"/>
      <c r="CU4" s="557"/>
      <c r="CV4" s="558" t="s">
        <v>17</v>
      </c>
      <c r="CW4" s="559"/>
      <c r="CX4" s="560"/>
      <c r="CY4" s="564" t="s">
        <v>18</v>
      </c>
      <c r="CZ4" s="565"/>
      <c r="DA4" s="566"/>
      <c r="DB4" s="570" t="s">
        <v>19</v>
      </c>
      <c r="DC4" s="571"/>
      <c r="DD4" s="571"/>
      <c r="DE4" s="571"/>
      <c r="DF4" s="571"/>
      <c r="DG4" s="571"/>
      <c r="DH4" s="571"/>
      <c r="DI4" s="571"/>
      <c r="DJ4" s="571"/>
      <c r="DK4" s="571"/>
      <c r="DL4" s="571"/>
      <c r="DM4" s="571"/>
      <c r="DN4" s="571"/>
      <c r="DO4" s="571"/>
      <c r="DP4" s="572"/>
      <c r="DQ4" s="511" t="s">
        <v>20</v>
      </c>
      <c r="DR4" s="512"/>
      <c r="DS4" s="513"/>
      <c r="DT4" s="517" t="s">
        <v>17</v>
      </c>
      <c r="DU4" s="518"/>
      <c r="DV4" s="519"/>
      <c r="DW4" s="523" t="s">
        <v>18</v>
      </c>
      <c r="DX4" s="524"/>
      <c r="DY4" s="525"/>
      <c r="DZ4" s="529" t="s">
        <v>19</v>
      </c>
      <c r="EA4" s="530"/>
      <c r="EB4" s="530"/>
      <c r="EC4" s="530"/>
      <c r="ED4" s="530"/>
      <c r="EE4" s="530"/>
      <c r="EF4" s="530"/>
      <c r="EG4" s="530"/>
      <c r="EH4" s="530"/>
      <c r="EI4" s="530"/>
      <c r="EJ4" s="530"/>
      <c r="EK4" s="530"/>
      <c r="EL4" s="530"/>
      <c r="EM4" s="530"/>
      <c r="EN4" s="531"/>
      <c r="EO4" s="532" t="s">
        <v>20</v>
      </c>
      <c r="EP4" s="532"/>
      <c r="EQ4" s="532"/>
      <c r="ER4" s="533" t="s">
        <v>17</v>
      </c>
      <c r="ES4" s="534"/>
      <c r="ET4" s="535"/>
      <c r="EU4" s="548" t="s">
        <v>18</v>
      </c>
      <c r="EV4" s="549"/>
      <c r="EW4" s="550"/>
      <c r="EX4" s="504" t="s">
        <v>19</v>
      </c>
      <c r="EY4" s="505"/>
      <c r="EZ4" s="505"/>
      <c r="FA4" s="505"/>
      <c r="FB4" s="505"/>
      <c r="FC4" s="505"/>
      <c r="FD4" s="505"/>
      <c r="FE4" s="505"/>
      <c r="FF4" s="505"/>
      <c r="FG4" s="505"/>
      <c r="FH4" s="505"/>
      <c r="FI4" s="505"/>
      <c r="FJ4" s="505"/>
      <c r="FK4" s="505"/>
      <c r="FL4" s="506"/>
      <c r="FM4" s="507" t="s">
        <v>20</v>
      </c>
      <c r="FN4" s="507"/>
      <c r="FO4" s="507"/>
      <c r="FP4" s="12"/>
    </row>
    <row r="5" spans="1:172" x14ac:dyDescent="0.25">
      <c r="A5" s="431"/>
      <c r="B5" s="431"/>
      <c r="C5" s="431"/>
      <c r="D5" s="454"/>
      <c r="E5" s="455"/>
      <c r="F5" s="456"/>
      <c r="G5" s="460"/>
      <c r="H5" s="461"/>
      <c r="I5" s="462"/>
      <c r="J5" s="508" t="s">
        <v>257</v>
      </c>
      <c r="K5" s="508"/>
      <c r="L5" s="509"/>
      <c r="M5" s="510" t="s">
        <v>258</v>
      </c>
      <c r="N5" s="508"/>
      <c r="O5" s="509"/>
      <c r="P5" s="510" t="s">
        <v>259</v>
      </c>
      <c r="Q5" s="508"/>
      <c r="R5" s="509"/>
      <c r="S5" s="510" t="s">
        <v>260</v>
      </c>
      <c r="T5" s="508"/>
      <c r="U5" s="509"/>
      <c r="V5" s="510" t="s">
        <v>21</v>
      </c>
      <c r="W5" s="508"/>
      <c r="X5" s="509"/>
      <c r="Y5" s="510" t="s">
        <v>20</v>
      </c>
      <c r="Z5" s="508"/>
      <c r="AA5" s="509"/>
      <c r="AB5" s="469"/>
      <c r="AC5" s="470"/>
      <c r="AD5" s="471"/>
      <c r="AE5" s="475"/>
      <c r="AF5" s="476"/>
      <c r="AG5" s="477"/>
      <c r="AH5" s="449" t="s">
        <v>257</v>
      </c>
      <c r="AI5" s="449"/>
      <c r="AJ5" s="450"/>
      <c r="AK5" s="448" t="s">
        <v>258</v>
      </c>
      <c r="AL5" s="449"/>
      <c r="AM5" s="450"/>
      <c r="AN5" s="448" t="s">
        <v>259</v>
      </c>
      <c r="AO5" s="449"/>
      <c r="AP5" s="450"/>
      <c r="AQ5" s="448" t="s">
        <v>260</v>
      </c>
      <c r="AR5" s="449"/>
      <c r="AS5" s="450"/>
      <c r="AT5" s="448" t="s">
        <v>21</v>
      </c>
      <c r="AU5" s="449"/>
      <c r="AV5" s="450"/>
      <c r="AW5" s="487"/>
      <c r="AX5" s="487"/>
      <c r="AY5" s="487"/>
      <c r="AZ5" s="491"/>
      <c r="BA5" s="492"/>
      <c r="BB5" s="493"/>
      <c r="BC5" s="497"/>
      <c r="BD5" s="498"/>
      <c r="BE5" s="499"/>
      <c r="BF5" s="484" t="s">
        <v>257</v>
      </c>
      <c r="BG5" s="484"/>
      <c r="BH5" s="485"/>
      <c r="BI5" s="486" t="s">
        <v>258</v>
      </c>
      <c r="BJ5" s="484"/>
      <c r="BK5" s="485"/>
      <c r="BL5" s="486" t="s">
        <v>259</v>
      </c>
      <c r="BM5" s="484"/>
      <c r="BN5" s="485"/>
      <c r="BO5" s="486" t="s">
        <v>260</v>
      </c>
      <c r="BP5" s="484"/>
      <c r="BQ5" s="485"/>
      <c r="BR5" s="486" t="s">
        <v>21</v>
      </c>
      <c r="BS5" s="484"/>
      <c r="BT5" s="485"/>
      <c r="BU5" s="503"/>
      <c r="BV5" s="503"/>
      <c r="BW5" s="503"/>
      <c r="BX5" s="481"/>
      <c r="BY5" s="482"/>
      <c r="BZ5" s="483"/>
      <c r="CA5" s="542"/>
      <c r="CB5" s="543"/>
      <c r="CC5" s="544"/>
      <c r="CD5" s="546" t="s">
        <v>257</v>
      </c>
      <c r="CE5" s="546"/>
      <c r="CF5" s="547"/>
      <c r="CG5" s="545" t="s">
        <v>265</v>
      </c>
      <c r="CH5" s="546"/>
      <c r="CI5" s="547"/>
      <c r="CJ5" s="545" t="s">
        <v>259</v>
      </c>
      <c r="CK5" s="546"/>
      <c r="CL5" s="547"/>
      <c r="CM5" s="545" t="s">
        <v>260</v>
      </c>
      <c r="CN5" s="546"/>
      <c r="CO5" s="547"/>
      <c r="CP5" s="545" t="s">
        <v>21</v>
      </c>
      <c r="CQ5" s="546"/>
      <c r="CR5" s="547"/>
      <c r="CS5" s="557"/>
      <c r="CT5" s="557"/>
      <c r="CU5" s="557"/>
      <c r="CV5" s="561"/>
      <c r="CW5" s="562"/>
      <c r="CX5" s="563"/>
      <c r="CY5" s="567"/>
      <c r="CZ5" s="568"/>
      <c r="DA5" s="569"/>
      <c r="DB5" s="573" t="s">
        <v>257</v>
      </c>
      <c r="DC5" s="574"/>
      <c r="DD5" s="575"/>
      <c r="DE5" s="573" t="s">
        <v>258</v>
      </c>
      <c r="DF5" s="574"/>
      <c r="DG5" s="575"/>
      <c r="DH5" s="573" t="s">
        <v>259</v>
      </c>
      <c r="DI5" s="574"/>
      <c r="DJ5" s="575"/>
      <c r="DK5" s="573" t="s">
        <v>260</v>
      </c>
      <c r="DL5" s="574"/>
      <c r="DM5" s="575"/>
      <c r="DN5" s="573" t="s">
        <v>21</v>
      </c>
      <c r="DO5" s="574"/>
      <c r="DP5" s="575"/>
      <c r="DQ5" s="514"/>
      <c r="DR5" s="515"/>
      <c r="DS5" s="516"/>
      <c r="DT5" s="520"/>
      <c r="DU5" s="521"/>
      <c r="DV5" s="522"/>
      <c r="DW5" s="526"/>
      <c r="DX5" s="527"/>
      <c r="DY5" s="528"/>
      <c r="DZ5" s="583" t="s">
        <v>257</v>
      </c>
      <c r="EA5" s="583"/>
      <c r="EB5" s="584"/>
      <c r="EC5" s="585" t="s">
        <v>258</v>
      </c>
      <c r="ED5" s="583"/>
      <c r="EE5" s="584"/>
      <c r="EF5" s="585" t="s">
        <v>259</v>
      </c>
      <c r="EG5" s="583"/>
      <c r="EH5" s="584"/>
      <c r="EI5" s="585" t="s">
        <v>260</v>
      </c>
      <c r="EJ5" s="583"/>
      <c r="EK5" s="584"/>
      <c r="EL5" s="585" t="s">
        <v>21</v>
      </c>
      <c r="EM5" s="583"/>
      <c r="EN5" s="584"/>
      <c r="EO5" s="532"/>
      <c r="EP5" s="532"/>
      <c r="EQ5" s="532"/>
      <c r="ER5" s="536"/>
      <c r="ES5" s="537"/>
      <c r="ET5" s="538"/>
      <c r="EU5" s="551"/>
      <c r="EV5" s="552"/>
      <c r="EW5" s="553"/>
      <c r="EX5" s="578" t="s">
        <v>257</v>
      </c>
      <c r="EY5" s="578"/>
      <c r="EZ5" s="579"/>
      <c r="FA5" s="580" t="s">
        <v>258</v>
      </c>
      <c r="FB5" s="578"/>
      <c r="FC5" s="579"/>
      <c r="FD5" s="580" t="s">
        <v>259</v>
      </c>
      <c r="FE5" s="578"/>
      <c r="FF5" s="579"/>
      <c r="FG5" s="580" t="s">
        <v>260</v>
      </c>
      <c r="FH5" s="578"/>
      <c r="FI5" s="579"/>
      <c r="FJ5" s="580" t="s">
        <v>21</v>
      </c>
      <c r="FK5" s="578"/>
      <c r="FL5" s="579"/>
      <c r="FM5" s="507"/>
      <c r="FN5" s="507"/>
      <c r="FO5" s="507"/>
      <c r="FP5" s="12"/>
    </row>
    <row r="6" spans="1:172" x14ac:dyDescent="0.25">
      <c r="A6" s="431"/>
      <c r="B6" s="431"/>
      <c r="C6" s="431"/>
      <c r="D6" s="13" t="s">
        <v>22</v>
      </c>
      <c r="E6" s="13" t="s">
        <v>23</v>
      </c>
      <c r="F6" s="13" t="s">
        <v>24</v>
      </c>
      <c r="G6" s="13" t="s">
        <v>22</v>
      </c>
      <c r="H6" s="13" t="s">
        <v>23</v>
      </c>
      <c r="I6" s="13" t="s">
        <v>24</v>
      </c>
      <c r="J6" s="13" t="s">
        <v>22</v>
      </c>
      <c r="K6" s="13" t="s">
        <v>23</v>
      </c>
      <c r="L6" s="13" t="s">
        <v>24</v>
      </c>
      <c r="M6" s="13" t="s">
        <v>22</v>
      </c>
      <c r="N6" s="13" t="s">
        <v>23</v>
      </c>
      <c r="O6" s="13" t="s">
        <v>24</v>
      </c>
      <c r="P6" s="13" t="s">
        <v>22</v>
      </c>
      <c r="Q6" s="13" t="s">
        <v>23</v>
      </c>
      <c r="R6" s="13" t="s">
        <v>24</v>
      </c>
      <c r="S6" s="13" t="s">
        <v>22</v>
      </c>
      <c r="T6" s="13" t="s">
        <v>23</v>
      </c>
      <c r="U6" s="13" t="s">
        <v>24</v>
      </c>
      <c r="V6" s="13" t="s">
        <v>22</v>
      </c>
      <c r="W6" s="13" t="s">
        <v>23</v>
      </c>
      <c r="X6" s="13" t="s">
        <v>24</v>
      </c>
      <c r="Y6" s="13" t="s">
        <v>22</v>
      </c>
      <c r="Z6" s="13" t="s">
        <v>23</v>
      </c>
      <c r="AA6" s="13" t="s">
        <v>24</v>
      </c>
      <c r="AB6" s="324" t="s">
        <v>22</v>
      </c>
      <c r="AC6" s="324" t="s">
        <v>23</v>
      </c>
      <c r="AD6" s="324" t="s">
        <v>24</v>
      </c>
      <c r="AE6" s="324" t="s">
        <v>22</v>
      </c>
      <c r="AF6" s="324" t="s">
        <v>23</v>
      </c>
      <c r="AG6" s="324" t="s">
        <v>24</v>
      </c>
      <c r="AH6" s="324" t="s">
        <v>22</v>
      </c>
      <c r="AI6" s="324" t="s">
        <v>23</v>
      </c>
      <c r="AJ6" s="324" t="s">
        <v>24</v>
      </c>
      <c r="AK6" s="324" t="s">
        <v>22</v>
      </c>
      <c r="AL6" s="324" t="s">
        <v>23</v>
      </c>
      <c r="AM6" s="324" t="s">
        <v>24</v>
      </c>
      <c r="AN6" s="324" t="s">
        <v>22</v>
      </c>
      <c r="AO6" s="324" t="s">
        <v>23</v>
      </c>
      <c r="AP6" s="324" t="s">
        <v>24</v>
      </c>
      <c r="AQ6" s="324" t="s">
        <v>22</v>
      </c>
      <c r="AR6" s="324" t="s">
        <v>23</v>
      </c>
      <c r="AS6" s="324" t="s">
        <v>24</v>
      </c>
      <c r="AT6" s="324" t="s">
        <v>22</v>
      </c>
      <c r="AU6" s="324" t="s">
        <v>23</v>
      </c>
      <c r="AV6" s="324" t="s">
        <v>24</v>
      </c>
      <c r="AW6" s="324" t="s">
        <v>22</v>
      </c>
      <c r="AX6" s="324" t="s">
        <v>23</v>
      </c>
      <c r="AY6" s="324" t="s">
        <v>24</v>
      </c>
      <c r="AZ6" s="328" t="s">
        <v>22</v>
      </c>
      <c r="BA6" s="328" t="s">
        <v>23</v>
      </c>
      <c r="BB6" s="328" t="s">
        <v>24</v>
      </c>
      <c r="BC6" s="328" t="s">
        <v>22</v>
      </c>
      <c r="BD6" s="328" t="s">
        <v>23</v>
      </c>
      <c r="BE6" s="328" t="s">
        <v>24</v>
      </c>
      <c r="BF6" s="328" t="s">
        <v>22</v>
      </c>
      <c r="BG6" s="328" t="s">
        <v>23</v>
      </c>
      <c r="BH6" s="328" t="s">
        <v>24</v>
      </c>
      <c r="BI6" s="328" t="s">
        <v>22</v>
      </c>
      <c r="BJ6" s="328" t="s">
        <v>23</v>
      </c>
      <c r="BK6" s="328" t="s">
        <v>24</v>
      </c>
      <c r="BL6" s="328" t="s">
        <v>22</v>
      </c>
      <c r="BM6" s="328" t="s">
        <v>23</v>
      </c>
      <c r="BN6" s="328" t="s">
        <v>24</v>
      </c>
      <c r="BO6" s="328" t="s">
        <v>22</v>
      </c>
      <c r="BP6" s="328" t="s">
        <v>23</v>
      </c>
      <c r="BQ6" s="328" t="s">
        <v>24</v>
      </c>
      <c r="BR6" s="328" t="s">
        <v>22</v>
      </c>
      <c r="BS6" s="328" t="s">
        <v>23</v>
      </c>
      <c r="BT6" s="328" t="s">
        <v>24</v>
      </c>
      <c r="BU6" s="328" t="s">
        <v>22</v>
      </c>
      <c r="BV6" s="328" t="s">
        <v>23</v>
      </c>
      <c r="BW6" s="328" t="s">
        <v>24</v>
      </c>
      <c r="BX6" s="330" t="s">
        <v>22</v>
      </c>
      <c r="BY6" s="330" t="s">
        <v>23</v>
      </c>
      <c r="BZ6" s="330" t="s">
        <v>24</v>
      </c>
      <c r="CA6" s="330" t="s">
        <v>22</v>
      </c>
      <c r="CB6" s="330" t="s">
        <v>23</v>
      </c>
      <c r="CC6" s="330" t="s">
        <v>24</v>
      </c>
      <c r="CD6" s="330" t="s">
        <v>22</v>
      </c>
      <c r="CE6" s="330" t="s">
        <v>23</v>
      </c>
      <c r="CF6" s="330" t="s">
        <v>24</v>
      </c>
      <c r="CG6" s="330" t="s">
        <v>22</v>
      </c>
      <c r="CH6" s="330" t="s">
        <v>23</v>
      </c>
      <c r="CI6" s="330" t="s">
        <v>24</v>
      </c>
      <c r="CJ6" s="330" t="s">
        <v>22</v>
      </c>
      <c r="CK6" s="330" t="s">
        <v>23</v>
      </c>
      <c r="CL6" s="330" t="s">
        <v>24</v>
      </c>
      <c r="CM6" s="330" t="s">
        <v>22</v>
      </c>
      <c r="CN6" s="330" t="s">
        <v>23</v>
      </c>
      <c r="CO6" s="330" t="s">
        <v>24</v>
      </c>
      <c r="CP6" s="330" t="s">
        <v>22</v>
      </c>
      <c r="CQ6" s="330" t="s">
        <v>23</v>
      </c>
      <c r="CR6" s="330" t="s">
        <v>24</v>
      </c>
      <c r="CS6" s="330" t="s">
        <v>22</v>
      </c>
      <c r="CT6" s="330" t="s">
        <v>23</v>
      </c>
      <c r="CU6" s="330" t="s">
        <v>24</v>
      </c>
      <c r="CV6" s="331" t="s">
        <v>22</v>
      </c>
      <c r="CW6" s="331" t="s">
        <v>23</v>
      </c>
      <c r="CX6" s="331" t="s">
        <v>24</v>
      </c>
      <c r="CY6" s="331" t="s">
        <v>22</v>
      </c>
      <c r="CZ6" s="331" t="s">
        <v>23</v>
      </c>
      <c r="DA6" s="331" t="s">
        <v>24</v>
      </c>
      <c r="DB6" s="331" t="s">
        <v>22</v>
      </c>
      <c r="DC6" s="331" t="s">
        <v>23</v>
      </c>
      <c r="DD6" s="331" t="s">
        <v>24</v>
      </c>
      <c r="DE6" s="331" t="s">
        <v>22</v>
      </c>
      <c r="DF6" s="331" t="s">
        <v>23</v>
      </c>
      <c r="DG6" s="331" t="s">
        <v>24</v>
      </c>
      <c r="DH6" s="331" t="s">
        <v>22</v>
      </c>
      <c r="DI6" s="331" t="s">
        <v>23</v>
      </c>
      <c r="DJ6" s="331" t="s">
        <v>24</v>
      </c>
      <c r="DK6" s="331" t="s">
        <v>22</v>
      </c>
      <c r="DL6" s="331" t="s">
        <v>23</v>
      </c>
      <c r="DM6" s="331" t="s">
        <v>24</v>
      </c>
      <c r="DN6" s="331" t="s">
        <v>22</v>
      </c>
      <c r="DO6" s="331" t="s">
        <v>23</v>
      </c>
      <c r="DP6" s="331" t="s">
        <v>24</v>
      </c>
      <c r="DQ6" s="331" t="s">
        <v>22</v>
      </c>
      <c r="DR6" s="331" t="s">
        <v>23</v>
      </c>
      <c r="DS6" s="331" t="s">
        <v>24</v>
      </c>
      <c r="DT6" s="325" t="s">
        <v>22</v>
      </c>
      <c r="DU6" s="325" t="s">
        <v>23</v>
      </c>
      <c r="DV6" s="325" t="s">
        <v>24</v>
      </c>
      <c r="DW6" s="325" t="s">
        <v>22</v>
      </c>
      <c r="DX6" s="325" t="s">
        <v>23</v>
      </c>
      <c r="DY6" s="325" t="s">
        <v>24</v>
      </c>
      <c r="DZ6" s="325" t="s">
        <v>22</v>
      </c>
      <c r="EA6" s="325" t="s">
        <v>23</v>
      </c>
      <c r="EB6" s="325" t="s">
        <v>24</v>
      </c>
      <c r="EC6" s="325" t="s">
        <v>22</v>
      </c>
      <c r="ED6" s="325" t="s">
        <v>23</v>
      </c>
      <c r="EE6" s="325" t="s">
        <v>24</v>
      </c>
      <c r="EF6" s="325" t="s">
        <v>22</v>
      </c>
      <c r="EG6" s="325" t="s">
        <v>23</v>
      </c>
      <c r="EH6" s="325" t="s">
        <v>24</v>
      </c>
      <c r="EI6" s="325" t="s">
        <v>22</v>
      </c>
      <c r="EJ6" s="325" t="s">
        <v>23</v>
      </c>
      <c r="EK6" s="325" t="s">
        <v>24</v>
      </c>
      <c r="EL6" s="325" t="s">
        <v>22</v>
      </c>
      <c r="EM6" s="325" t="s">
        <v>23</v>
      </c>
      <c r="EN6" s="325" t="s">
        <v>24</v>
      </c>
      <c r="EO6" s="325" t="s">
        <v>22</v>
      </c>
      <c r="EP6" s="325" t="s">
        <v>23</v>
      </c>
      <c r="EQ6" s="325" t="s">
        <v>24</v>
      </c>
      <c r="ER6" s="329" t="s">
        <v>22</v>
      </c>
      <c r="ES6" s="329" t="s">
        <v>23</v>
      </c>
      <c r="ET6" s="329" t="s">
        <v>24</v>
      </c>
      <c r="EU6" s="329" t="s">
        <v>22</v>
      </c>
      <c r="EV6" s="329" t="s">
        <v>23</v>
      </c>
      <c r="EW6" s="329" t="s">
        <v>24</v>
      </c>
      <c r="EX6" s="329" t="s">
        <v>22</v>
      </c>
      <c r="EY6" s="329" t="s">
        <v>23</v>
      </c>
      <c r="EZ6" s="329" t="s">
        <v>24</v>
      </c>
      <c r="FA6" s="329" t="s">
        <v>22</v>
      </c>
      <c r="FB6" s="329" t="s">
        <v>23</v>
      </c>
      <c r="FC6" s="329" t="s">
        <v>24</v>
      </c>
      <c r="FD6" s="329" t="s">
        <v>22</v>
      </c>
      <c r="FE6" s="329" t="s">
        <v>23</v>
      </c>
      <c r="FF6" s="329" t="s">
        <v>24</v>
      </c>
      <c r="FG6" s="329" t="s">
        <v>22</v>
      </c>
      <c r="FH6" s="329" t="s">
        <v>23</v>
      </c>
      <c r="FI6" s="329" t="s">
        <v>24</v>
      </c>
      <c r="FJ6" s="329" t="s">
        <v>22</v>
      </c>
      <c r="FK6" s="329" t="s">
        <v>23</v>
      </c>
      <c r="FL6" s="329" t="s">
        <v>24</v>
      </c>
      <c r="FM6" s="329" t="s">
        <v>22</v>
      </c>
      <c r="FN6" s="329" t="s">
        <v>23</v>
      </c>
      <c r="FO6" s="329" t="s">
        <v>24</v>
      </c>
      <c r="FP6" s="12"/>
    </row>
    <row r="7" spans="1:172" x14ac:dyDescent="0.25">
      <c r="A7" s="85">
        <v>1</v>
      </c>
      <c r="B7" s="581" t="s">
        <v>390</v>
      </c>
      <c r="C7" s="582"/>
      <c r="D7" s="306">
        <v>0</v>
      </c>
      <c r="E7" s="306">
        <v>0</v>
      </c>
      <c r="F7" s="306">
        <v>0</v>
      </c>
      <c r="G7" s="306">
        <v>0</v>
      </c>
      <c r="H7" s="306">
        <v>0</v>
      </c>
      <c r="I7" s="306">
        <v>0</v>
      </c>
      <c r="J7" s="306">
        <v>0</v>
      </c>
      <c r="K7" s="306">
        <v>0</v>
      </c>
      <c r="L7" s="306">
        <v>0</v>
      </c>
      <c r="M7" s="306">
        <v>0</v>
      </c>
      <c r="N7" s="306">
        <v>0</v>
      </c>
      <c r="O7" s="306">
        <v>0</v>
      </c>
      <c r="P7" s="306">
        <v>0</v>
      </c>
      <c r="Q7" s="306">
        <v>0</v>
      </c>
      <c r="R7" s="306">
        <v>0</v>
      </c>
      <c r="S7" s="306">
        <v>0</v>
      </c>
      <c r="T7" s="306">
        <v>0</v>
      </c>
      <c r="U7" s="306">
        <v>0</v>
      </c>
      <c r="V7" s="306">
        <v>0</v>
      </c>
      <c r="W7" s="306">
        <v>0</v>
      </c>
      <c r="X7" s="306">
        <v>0</v>
      </c>
      <c r="Y7" s="15">
        <f>SUM(D7,G7,J7,M7,P7,S7,V7,)</f>
        <v>0</v>
      </c>
      <c r="Z7" s="15">
        <f>SUM(E7,H7,K7,N7,Q7,T7,W7,)</f>
        <v>0</v>
      </c>
      <c r="AA7" s="15">
        <f>SUM(F7,I7,L7,O7,R7,U7,X7,)</f>
        <v>0</v>
      </c>
      <c r="AB7" s="306"/>
      <c r="AC7" s="306"/>
      <c r="AD7" s="306"/>
      <c r="AE7" s="306"/>
      <c r="AF7" s="306"/>
      <c r="AG7" s="306"/>
      <c r="AH7" s="306"/>
      <c r="AI7" s="306"/>
      <c r="AJ7" s="306"/>
      <c r="AK7" s="306"/>
      <c r="AL7" s="306"/>
      <c r="AM7" s="306"/>
      <c r="AN7" s="306"/>
      <c r="AO7" s="306"/>
      <c r="AP7" s="306"/>
      <c r="AQ7" s="306"/>
      <c r="AR7" s="306"/>
      <c r="AS7" s="306"/>
      <c r="AT7" s="306"/>
      <c r="AU7" s="306"/>
      <c r="AV7" s="306"/>
      <c r="AW7" s="332">
        <f>SUM(AB7,AE7,AH7,AK7,AN7,AQ7,AT7,)</f>
        <v>0</v>
      </c>
      <c r="AX7" s="332">
        <f>SUM(AC7,AF7,AI7,AL7,AO7,AR7,AU7,)</f>
        <v>0</v>
      </c>
      <c r="AY7" s="332">
        <f>SUM(AD7,AG7,AJ7,AM7,AP7,AS7,AV7,)</f>
        <v>0</v>
      </c>
      <c r="AZ7" s="306"/>
      <c r="BA7" s="306"/>
      <c r="BB7" s="306"/>
      <c r="BC7" s="306"/>
      <c r="BD7" s="306"/>
      <c r="BE7" s="306"/>
      <c r="BF7" s="306"/>
      <c r="BG7" s="306"/>
      <c r="BH7" s="306"/>
      <c r="BI7" s="306"/>
      <c r="BJ7" s="306"/>
      <c r="BK7" s="306"/>
      <c r="BL7" s="306"/>
      <c r="BM7" s="306"/>
      <c r="BN7" s="306"/>
      <c r="BO7" s="306"/>
      <c r="BP7" s="306"/>
      <c r="BQ7" s="306"/>
      <c r="BR7" s="306"/>
      <c r="BS7" s="306"/>
      <c r="BT7" s="306"/>
      <c r="BU7" s="17">
        <f>SUM(AZ7,BC7,BF7,BI7,BL7,BO7,BR7,)</f>
        <v>0</v>
      </c>
      <c r="BV7" s="17">
        <f>SUM(BA7,BD7,BG7,BJ7,BM7,BP7,BS7,)</f>
        <v>0</v>
      </c>
      <c r="BW7" s="17">
        <f>SUM(BB7,BE7,BH7,BK7,BN7,BQ7,BT7,)</f>
        <v>0</v>
      </c>
      <c r="BX7" s="306"/>
      <c r="BY7" s="306"/>
      <c r="BZ7" s="306"/>
      <c r="CA7" s="306"/>
      <c r="CB7" s="306"/>
      <c r="CC7" s="306"/>
      <c r="CD7" s="306"/>
      <c r="CE7" s="306"/>
      <c r="CF7" s="306"/>
      <c r="CG7" s="306"/>
      <c r="CH7" s="306"/>
      <c r="CI7" s="306"/>
      <c r="CJ7" s="306"/>
      <c r="CK7" s="306"/>
      <c r="CL7" s="306"/>
      <c r="CM7" s="306"/>
      <c r="CN7" s="306"/>
      <c r="CO7" s="306"/>
      <c r="CP7" s="306"/>
      <c r="CQ7" s="306"/>
      <c r="CR7" s="306"/>
      <c r="CS7" s="18">
        <f>SUM(BX7,CA7,CD7,CG7,CJ7,CM7,CP7,)</f>
        <v>0</v>
      </c>
      <c r="CT7" s="18">
        <f>SUM(BY7,CB7,CE7,CH7,CK7,CN7,CQ7,)</f>
        <v>0</v>
      </c>
      <c r="CU7" s="18">
        <f>SUM(BZ7,CC7,CF7,CI7,CL7,CO7,CR7,)</f>
        <v>0</v>
      </c>
      <c r="CV7" s="306"/>
      <c r="CW7" s="306"/>
      <c r="CX7" s="306"/>
      <c r="CY7" s="306"/>
      <c r="CZ7" s="306"/>
      <c r="DA7" s="306"/>
      <c r="DB7" s="306"/>
      <c r="DC7" s="306"/>
      <c r="DD7" s="306"/>
      <c r="DE7" s="306"/>
      <c r="DF7" s="306"/>
      <c r="DG7" s="306"/>
      <c r="DH7" s="306"/>
      <c r="DI7" s="306"/>
      <c r="DJ7" s="306"/>
      <c r="DK7" s="306"/>
      <c r="DL7" s="306"/>
      <c r="DM7" s="306"/>
      <c r="DN7" s="306"/>
      <c r="DO7" s="306"/>
      <c r="DP7" s="306"/>
      <c r="DQ7" s="19">
        <f>SUM(CV7,CY7,DB7,DE7,DH7,DK7,DN7,)</f>
        <v>0</v>
      </c>
      <c r="DR7" s="19">
        <f>SUM(CW7,CZ7,DC7,DF7,DI7,DL7,DO7,)</f>
        <v>0</v>
      </c>
      <c r="DS7" s="19">
        <f>SUM(CX7,DA7,DD7,DG7,DJ7,DM7,DP7,)</f>
        <v>0</v>
      </c>
      <c r="DT7" s="306"/>
      <c r="DU7" s="306"/>
      <c r="DV7" s="306"/>
      <c r="DW7" s="306"/>
      <c r="DX7" s="306"/>
      <c r="DY7" s="306"/>
      <c r="DZ7" s="306"/>
      <c r="EA7" s="306"/>
      <c r="EB7" s="306"/>
      <c r="EC7" s="306"/>
      <c r="ED7" s="306"/>
      <c r="EE7" s="306"/>
      <c r="EF7" s="306"/>
      <c r="EG7" s="306"/>
      <c r="EH7" s="306"/>
      <c r="EI7" s="306"/>
      <c r="EJ7" s="306"/>
      <c r="EK7" s="306"/>
      <c r="EL7" s="306"/>
      <c r="EM7" s="306"/>
      <c r="EN7" s="306"/>
      <c r="EO7" s="86">
        <f>SUM(DT7,DW7,DZ7,EC7,EF7,EI7,EL7,)</f>
        <v>0</v>
      </c>
      <c r="EP7" s="86">
        <f>SUM(DU7,DX7,EA7,ED7,EG7,EJ7,EM7,)</f>
        <v>0</v>
      </c>
      <c r="EQ7" s="86">
        <f>SUM(DV7,DY7,EB7,EE7,EH7,EK7,EN7,)</f>
        <v>0</v>
      </c>
      <c r="ER7" s="20">
        <f t="shared" ref="ER7:FL7" si="0">SUM(D7,AB7,AZ7,BX7,CV7,DT7)</f>
        <v>0</v>
      </c>
      <c r="ES7" s="20">
        <f t="shared" si="0"/>
        <v>0</v>
      </c>
      <c r="ET7" s="20">
        <f t="shared" si="0"/>
        <v>0</v>
      </c>
      <c r="EU7" s="20">
        <f t="shared" si="0"/>
        <v>0</v>
      </c>
      <c r="EV7" s="20">
        <f t="shared" si="0"/>
        <v>0</v>
      </c>
      <c r="EW7" s="20">
        <f t="shared" si="0"/>
        <v>0</v>
      </c>
      <c r="EX7" s="20">
        <f t="shared" si="0"/>
        <v>0</v>
      </c>
      <c r="EY7" s="20">
        <f t="shared" si="0"/>
        <v>0</v>
      </c>
      <c r="EZ7" s="20">
        <f t="shared" si="0"/>
        <v>0</v>
      </c>
      <c r="FA7" s="20">
        <f t="shared" si="0"/>
        <v>0</v>
      </c>
      <c r="FB7" s="20">
        <f t="shared" si="0"/>
        <v>0</v>
      </c>
      <c r="FC7" s="20">
        <f t="shared" si="0"/>
        <v>0</v>
      </c>
      <c r="FD7" s="20">
        <f t="shared" si="0"/>
        <v>0</v>
      </c>
      <c r="FE7" s="20">
        <f>SUM(Q7,AO7,BM7,CK7,DI7,EG7)</f>
        <v>0</v>
      </c>
      <c r="FF7" s="20">
        <f t="shared" si="0"/>
        <v>0</v>
      </c>
      <c r="FG7" s="20">
        <f t="shared" si="0"/>
        <v>0</v>
      </c>
      <c r="FH7" s="20">
        <f t="shared" si="0"/>
        <v>0</v>
      </c>
      <c r="FI7" s="20">
        <f t="shared" si="0"/>
        <v>0</v>
      </c>
      <c r="FJ7" s="20">
        <f t="shared" si="0"/>
        <v>0</v>
      </c>
      <c r="FK7" s="20">
        <f t="shared" si="0"/>
        <v>0</v>
      </c>
      <c r="FL7" s="20">
        <f t="shared" si="0"/>
        <v>0</v>
      </c>
      <c r="FM7" s="21">
        <f>SUM(ER7,EU7,EX7,FA7,FD7,FG7,FJ7,)</f>
        <v>0</v>
      </c>
      <c r="FN7" s="21">
        <f>SUM(ES7,EV7,EY7,FB7,FE7,FH7,FK7,)</f>
        <v>0</v>
      </c>
      <c r="FO7" s="21">
        <f>SUM(ET7,EW7,EZ7,FC7,FF7,FI7,FL7,)</f>
        <v>0</v>
      </c>
      <c r="FP7" s="12"/>
    </row>
    <row r="8" spans="1:172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2"/>
      <c r="AX8" s="12"/>
      <c r="AY8" s="12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2"/>
      <c r="BV8" s="12"/>
      <c r="BW8" s="12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2"/>
      <c r="CT8" s="12"/>
      <c r="CU8" s="12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2"/>
      <c r="DR8" s="12"/>
      <c r="DS8" s="12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</row>
    <row r="9" spans="1:172" ht="18.75" x14ac:dyDescent="0.3">
      <c r="A9" s="23" t="s">
        <v>384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576" t="s">
        <v>167</v>
      </c>
      <c r="FN9" s="576"/>
      <c r="FO9" s="576"/>
      <c r="FP9" s="12"/>
    </row>
    <row r="10" spans="1:172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327">
        <f>'№1. Итоговое кол-во организаций'!G20</f>
        <v>0</v>
      </c>
      <c r="FN10" s="327">
        <f>'№1. Итоговое кол-во организаций'!L20</f>
        <v>0</v>
      </c>
      <c r="FO10" s="327">
        <f>'№1. Итоговое кол-во организаций'!Q20</f>
        <v>0</v>
      </c>
      <c r="FP10" s="12"/>
    </row>
    <row r="11" spans="1:172" ht="69.75" customHeight="1" x14ac:dyDescent="0.25">
      <c r="A11" s="577" t="s">
        <v>403</v>
      </c>
      <c r="B11" s="577"/>
      <c r="C11" s="577"/>
      <c r="D11" s="577"/>
      <c r="E11" s="577"/>
      <c r="F11" s="577"/>
      <c r="G11" s="577"/>
      <c r="H11" s="577"/>
      <c r="I11" s="577"/>
      <c r="J11" s="577"/>
      <c r="K11" s="577"/>
      <c r="L11" s="577"/>
      <c r="M11" s="577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</row>
    <row r="12" spans="1:172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</row>
    <row r="13" spans="1:172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</row>
    <row r="14" spans="1:172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</row>
    <row r="15" spans="1:17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</row>
  </sheetData>
  <sheetProtection algorithmName="SHA-512" hashValue="AjghgUHZiXA2pXHP66jqdEPt1+QI9168o9BucOiq7PPGXCYUQwfhLSMNdAdzckjGuBC+3GBXu5xDH4mVlMWSEQ==" saltValue="I3LKd0xTtgP3fStL12jWwA==" spinCount="100000" sheet="1" objects="1" scenarios="1"/>
  <mergeCells count="76">
    <mergeCell ref="A1:FO1"/>
    <mergeCell ref="A3:A6"/>
    <mergeCell ref="B3:C6"/>
    <mergeCell ref="D3:AA3"/>
    <mergeCell ref="AB3:AY3"/>
    <mergeCell ref="AZ3:BW3"/>
    <mergeCell ref="BX3:CU3"/>
    <mergeCell ref="CV3:DS3"/>
    <mergeCell ref="DT3:EQ3"/>
    <mergeCell ref="ER3:FO3"/>
    <mergeCell ref="AH4:AV4"/>
    <mergeCell ref="AK5:AM5"/>
    <mergeCell ref="AN5:AP5"/>
    <mergeCell ref="AQ5:AS5"/>
    <mergeCell ref="AT5:AV5"/>
    <mergeCell ref="D4:F5"/>
    <mergeCell ref="G4:I5"/>
    <mergeCell ref="J4:X4"/>
    <mergeCell ref="AB4:AD5"/>
    <mergeCell ref="AE4:AG5"/>
    <mergeCell ref="BX4:BZ5"/>
    <mergeCell ref="BF5:BH5"/>
    <mergeCell ref="BI5:BK5"/>
    <mergeCell ref="BL5:BN5"/>
    <mergeCell ref="BO5:BQ5"/>
    <mergeCell ref="AW4:AY5"/>
    <mergeCell ref="AZ4:BB5"/>
    <mergeCell ref="BC4:BE5"/>
    <mergeCell ref="BF4:BT4"/>
    <mergeCell ref="BU4:BW5"/>
    <mergeCell ref="EX4:FL4"/>
    <mergeCell ref="FM4:FO5"/>
    <mergeCell ref="J5:L5"/>
    <mergeCell ref="M5:O5"/>
    <mergeCell ref="P5:R5"/>
    <mergeCell ref="S5:U5"/>
    <mergeCell ref="V5:X5"/>
    <mergeCell ref="Y5:AA5"/>
    <mergeCell ref="AH5:AJ5"/>
    <mergeCell ref="DQ4:DS5"/>
    <mergeCell ref="DT4:DV5"/>
    <mergeCell ref="DW4:DY5"/>
    <mergeCell ref="DZ4:EN4"/>
    <mergeCell ref="EO4:EQ5"/>
    <mergeCell ref="ER4:ET5"/>
    <mergeCell ref="CA4:CC5"/>
    <mergeCell ref="CG5:CI5"/>
    <mergeCell ref="CJ5:CL5"/>
    <mergeCell ref="CM5:CO5"/>
    <mergeCell ref="CP5:CR5"/>
    <mergeCell ref="EU4:EW5"/>
    <mergeCell ref="CD4:CR4"/>
    <mergeCell ref="CS4:CU5"/>
    <mergeCell ref="CV4:CX5"/>
    <mergeCell ref="CY4:DA5"/>
    <mergeCell ref="DB4:DP4"/>
    <mergeCell ref="DB5:DD5"/>
    <mergeCell ref="DE5:DG5"/>
    <mergeCell ref="DH5:DJ5"/>
    <mergeCell ref="DK5:DM5"/>
    <mergeCell ref="FM9:FO9"/>
    <mergeCell ref="A11:M11"/>
    <mergeCell ref="EX5:EZ5"/>
    <mergeCell ref="FA5:FC5"/>
    <mergeCell ref="FD5:FF5"/>
    <mergeCell ref="FG5:FI5"/>
    <mergeCell ref="FJ5:FL5"/>
    <mergeCell ref="B7:C7"/>
    <mergeCell ref="DN5:DP5"/>
    <mergeCell ref="DZ5:EB5"/>
    <mergeCell ref="EC5:EE5"/>
    <mergeCell ref="EF5:EH5"/>
    <mergeCell ref="EI5:EK5"/>
    <mergeCell ref="EL5:EN5"/>
    <mergeCell ref="BR5:BT5"/>
    <mergeCell ref="CD5:CF5"/>
  </mergeCells>
  <pageMargins left="0.7" right="0.7" top="0.75" bottom="0.75" header="0.3" footer="0.3"/>
  <pageSetup paperSize="9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Q13"/>
  <sheetViews>
    <sheetView view="pageBreakPreview" topLeftCell="DW1" zoomScale="90" zoomScaleSheetLayoutView="90" workbookViewId="0">
      <selection activeCell="EO35" sqref="EO35"/>
    </sheetView>
  </sheetViews>
  <sheetFormatPr defaultRowHeight="15" x14ac:dyDescent="0.25"/>
  <cols>
    <col min="1" max="1" width="6" customWidth="1"/>
    <col min="21" max="21" width="10.7109375" customWidth="1"/>
  </cols>
  <sheetData>
    <row r="1" spans="1:147" s="43" customFormat="1" ht="24.75" customHeight="1" x14ac:dyDescent="0.3">
      <c r="A1" s="430" t="s">
        <v>317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0"/>
      <c r="BA1" s="430"/>
      <c r="BB1" s="430"/>
      <c r="BC1" s="430"/>
      <c r="BD1" s="430"/>
      <c r="BE1" s="430"/>
      <c r="BF1" s="430"/>
      <c r="BG1" s="430"/>
      <c r="BH1" s="430"/>
      <c r="BI1" s="430"/>
      <c r="BJ1" s="430"/>
      <c r="BK1" s="430"/>
      <c r="BL1" s="430"/>
      <c r="BM1" s="430"/>
      <c r="BN1" s="430"/>
      <c r="BO1" s="430"/>
      <c r="BP1" s="430"/>
      <c r="BQ1" s="430"/>
      <c r="BR1" s="430"/>
      <c r="BS1" s="430"/>
      <c r="BT1" s="430"/>
      <c r="BU1" s="430"/>
      <c r="BV1" s="430"/>
      <c r="BW1" s="430"/>
      <c r="BX1" s="430"/>
      <c r="BY1" s="430"/>
      <c r="BZ1" s="430"/>
      <c r="CA1" s="430"/>
      <c r="CB1" s="430"/>
      <c r="CC1" s="430"/>
      <c r="CD1" s="430"/>
      <c r="CE1" s="430"/>
      <c r="CF1" s="430"/>
      <c r="CG1" s="430"/>
      <c r="CH1" s="430"/>
      <c r="CI1" s="430"/>
      <c r="CJ1" s="430"/>
      <c r="CK1" s="430"/>
      <c r="CL1" s="430"/>
      <c r="CM1" s="430"/>
      <c r="CN1" s="430"/>
      <c r="CO1" s="430"/>
      <c r="CP1" s="430"/>
      <c r="CQ1" s="430"/>
      <c r="CR1" s="430"/>
      <c r="CS1" s="430"/>
      <c r="CT1" s="430"/>
      <c r="CU1" s="430"/>
      <c r="CV1" s="430"/>
      <c r="CW1" s="430"/>
      <c r="CX1" s="430"/>
      <c r="CY1" s="430"/>
      <c r="CZ1" s="430"/>
      <c r="DA1" s="430"/>
      <c r="DB1" s="430"/>
      <c r="DC1" s="430"/>
      <c r="DD1" s="430"/>
      <c r="DE1" s="430"/>
      <c r="DF1" s="430"/>
      <c r="DG1" s="430"/>
      <c r="DH1" s="430"/>
      <c r="DI1" s="430"/>
      <c r="DJ1" s="430"/>
      <c r="DK1" s="430"/>
      <c r="DL1" s="430"/>
      <c r="DM1" s="430"/>
      <c r="DN1" s="430"/>
      <c r="DO1" s="430"/>
      <c r="DP1" s="430"/>
      <c r="DQ1" s="430"/>
      <c r="DR1" s="430"/>
      <c r="DS1" s="430"/>
      <c r="DT1" s="430"/>
      <c r="DU1" s="430"/>
      <c r="DV1" s="430"/>
      <c r="DW1" s="430"/>
      <c r="DX1" s="430"/>
      <c r="DY1" s="430"/>
      <c r="DZ1" s="430"/>
      <c r="EA1" s="430"/>
      <c r="EB1" s="430"/>
      <c r="EC1" s="430"/>
      <c r="ED1" s="430"/>
      <c r="EE1" s="430"/>
      <c r="EF1" s="430"/>
      <c r="EG1" s="430"/>
      <c r="EH1" s="430"/>
      <c r="EI1" s="430"/>
      <c r="EJ1" s="430"/>
      <c r="EK1" s="430"/>
      <c r="EL1" s="430"/>
      <c r="EM1" s="430"/>
      <c r="EN1" s="430"/>
      <c r="EO1" s="430"/>
      <c r="EP1" s="430"/>
      <c r="EQ1" s="430"/>
    </row>
    <row r="2" spans="1:147" s="43" customFormat="1" ht="24.75" customHeight="1" x14ac:dyDescent="0.3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</row>
    <row r="3" spans="1:147" s="1" customFormat="1" ht="15" customHeight="1" x14ac:dyDescent="0.25">
      <c r="A3" s="592" t="s">
        <v>36</v>
      </c>
      <c r="B3" s="431" t="s">
        <v>25</v>
      </c>
      <c r="C3" s="431"/>
      <c r="D3" s="432" t="s">
        <v>45</v>
      </c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4"/>
      <c r="AB3" s="435" t="s">
        <v>13</v>
      </c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  <c r="AP3" s="435"/>
      <c r="AQ3" s="435"/>
      <c r="AR3" s="435"/>
      <c r="AS3" s="435"/>
      <c r="AT3" s="435"/>
      <c r="AU3" s="435"/>
      <c r="AV3" s="435"/>
      <c r="AW3" s="435"/>
      <c r="AX3" s="435"/>
      <c r="AY3" s="435"/>
      <c r="AZ3" s="436" t="s">
        <v>46</v>
      </c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7" t="s">
        <v>14</v>
      </c>
      <c r="BY3" s="437"/>
      <c r="BZ3" s="437"/>
      <c r="CA3" s="437"/>
      <c r="CB3" s="437"/>
      <c r="CC3" s="437"/>
      <c r="CD3" s="437"/>
      <c r="CE3" s="437"/>
      <c r="CF3" s="437"/>
      <c r="CG3" s="437"/>
      <c r="CH3" s="437"/>
      <c r="CI3" s="437"/>
      <c r="CJ3" s="437"/>
      <c r="CK3" s="437"/>
      <c r="CL3" s="437"/>
      <c r="CM3" s="437"/>
      <c r="CN3" s="437"/>
      <c r="CO3" s="437"/>
      <c r="CP3" s="437"/>
      <c r="CQ3" s="437"/>
      <c r="CR3" s="437"/>
      <c r="CS3" s="437"/>
      <c r="CT3" s="437"/>
      <c r="CU3" s="437"/>
      <c r="CV3" s="590" t="s">
        <v>47</v>
      </c>
      <c r="CW3" s="590"/>
      <c r="CX3" s="590"/>
      <c r="CY3" s="590"/>
      <c r="CZ3" s="590"/>
      <c r="DA3" s="590"/>
      <c r="DB3" s="590"/>
      <c r="DC3" s="590"/>
      <c r="DD3" s="590"/>
      <c r="DE3" s="590"/>
      <c r="DF3" s="590"/>
      <c r="DG3" s="590"/>
      <c r="DH3" s="590"/>
      <c r="DI3" s="590"/>
      <c r="DJ3" s="590"/>
      <c r="DK3" s="590"/>
      <c r="DL3" s="590"/>
      <c r="DM3" s="590"/>
      <c r="DN3" s="590"/>
      <c r="DO3" s="590"/>
      <c r="DP3" s="590"/>
      <c r="DQ3" s="590"/>
      <c r="DR3" s="590"/>
      <c r="DS3" s="590"/>
      <c r="DT3" s="444" t="s">
        <v>16</v>
      </c>
      <c r="DU3" s="444"/>
      <c r="DV3" s="444"/>
      <c r="DW3" s="444"/>
      <c r="DX3" s="444"/>
      <c r="DY3" s="444"/>
      <c r="DZ3" s="444"/>
      <c r="EA3" s="444"/>
      <c r="EB3" s="444"/>
      <c r="EC3" s="444"/>
      <c r="ED3" s="444"/>
      <c r="EE3" s="444"/>
      <c r="EF3" s="444"/>
      <c r="EG3" s="444"/>
      <c r="EH3" s="444"/>
      <c r="EI3" s="444"/>
      <c r="EJ3" s="444"/>
      <c r="EK3" s="444"/>
      <c r="EL3" s="444"/>
      <c r="EM3" s="444"/>
      <c r="EN3" s="444"/>
      <c r="EO3" s="444"/>
      <c r="EP3" s="444"/>
      <c r="EQ3" s="444"/>
    </row>
    <row r="4" spans="1:147" x14ac:dyDescent="0.25">
      <c r="A4" s="592"/>
      <c r="B4" s="431"/>
      <c r="C4" s="431"/>
      <c r="D4" s="451" t="s">
        <v>17</v>
      </c>
      <c r="E4" s="452"/>
      <c r="F4" s="453"/>
      <c r="G4" s="457" t="s">
        <v>18</v>
      </c>
      <c r="H4" s="458"/>
      <c r="I4" s="459"/>
      <c r="J4" s="463" t="s">
        <v>19</v>
      </c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5"/>
      <c r="Y4" s="82"/>
      <c r="Z4" s="82"/>
      <c r="AA4" s="82"/>
      <c r="AB4" s="466" t="s">
        <v>17</v>
      </c>
      <c r="AC4" s="467"/>
      <c r="AD4" s="468"/>
      <c r="AE4" s="472" t="s">
        <v>18</v>
      </c>
      <c r="AF4" s="473"/>
      <c r="AG4" s="474"/>
      <c r="AH4" s="445" t="s">
        <v>19</v>
      </c>
      <c r="AI4" s="446"/>
      <c r="AJ4" s="446"/>
      <c r="AK4" s="446"/>
      <c r="AL4" s="446"/>
      <c r="AM4" s="446"/>
      <c r="AN4" s="446"/>
      <c r="AO4" s="446"/>
      <c r="AP4" s="446"/>
      <c r="AQ4" s="446"/>
      <c r="AR4" s="446"/>
      <c r="AS4" s="446"/>
      <c r="AT4" s="446"/>
      <c r="AU4" s="446"/>
      <c r="AV4" s="447"/>
      <c r="AW4" s="487" t="s">
        <v>20</v>
      </c>
      <c r="AX4" s="487"/>
      <c r="AY4" s="487"/>
      <c r="AZ4" s="488" t="s">
        <v>17</v>
      </c>
      <c r="BA4" s="489"/>
      <c r="BB4" s="490"/>
      <c r="BC4" s="494" t="s">
        <v>18</v>
      </c>
      <c r="BD4" s="495"/>
      <c r="BE4" s="496"/>
      <c r="BF4" s="500" t="s">
        <v>19</v>
      </c>
      <c r="BG4" s="501"/>
      <c r="BH4" s="501"/>
      <c r="BI4" s="501"/>
      <c r="BJ4" s="501"/>
      <c r="BK4" s="501"/>
      <c r="BL4" s="501"/>
      <c r="BM4" s="501"/>
      <c r="BN4" s="501"/>
      <c r="BO4" s="501"/>
      <c r="BP4" s="501"/>
      <c r="BQ4" s="501"/>
      <c r="BR4" s="501"/>
      <c r="BS4" s="501"/>
      <c r="BT4" s="502"/>
      <c r="BU4" s="503" t="s">
        <v>20</v>
      </c>
      <c r="BV4" s="503"/>
      <c r="BW4" s="503"/>
      <c r="BX4" s="478" t="s">
        <v>17</v>
      </c>
      <c r="BY4" s="479"/>
      <c r="BZ4" s="480"/>
      <c r="CA4" s="539" t="s">
        <v>18</v>
      </c>
      <c r="CB4" s="540"/>
      <c r="CC4" s="541"/>
      <c r="CD4" s="554" t="s">
        <v>19</v>
      </c>
      <c r="CE4" s="555"/>
      <c r="CF4" s="555"/>
      <c r="CG4" s="555"/>
      <c r="CH4" s="555"/>
      <c r="CI4" s="555"/>
      <c r="CJ4" s="555"/>
      <c r="CK4" s="555"/>
      <c r="CL4" s="555"/>
      <c r="CM4" s="555"/>
      <c r="CN4" s="555"/>
      <c r="CO4" s="555"/>
      <c r="CP4" s="555"/>
      <c r="CQ4" s="555"/>
      <c r="CR4" s="556"/>
      <c r="CS4" s="557" t="s">
        <v>20</v>
      </c>
      <c r="CT4" s="557"/>
      <c r="CU4" s="557"/>
      <c r="CV4" s="558" t="s">
        <v>17</v>
      </c>
      <c r="CW4" s="559"/>
      <c r="CX4" s="560"/>
      <c r="CY4" s="564" t="s">
        <v>18</v>
      </c>
      <c r="CZ4" s="565"/>
      <c r="DA4" s="566"/>
      <c r="DB4" s="587" t="s">
        <v>19</v>
      </c>
      <c r="DC4" s="588"/>
      <c r="DD4" s="588"/>
      <c r="DE4" s="588"/>
      <c r="DF4" s="588"/>
      <c r="DG4" s="588"/>
      <c r="DH4" s="588"/>
      <c r="DI4" s="588"/>
      <c r="DJ4" s="588"/>
      <c r="DK4" s="588"/>
      <c r="DL4" s="588"/>
      <c r="DM4" s="588"/>
      <c r="DN4" s="588"/>
      <c r="DO4" s="588"/>
      <c r="DP4" s="589"/>
      <c r="DQ4" s="586" t="s">
        <v>20</v>
      </c>
      <c r="DR4" s="586"/>
      <c r="DS4" s="586"/>
      <c r="DT4" s="533" t="s">
        <v>17</v>
      </c>
      <c r="DU4" s="534"/>
      <c r="DV4" s="535"/>
      <c r="DW4" s="548" t="s">
        <v>18</v>
      </c>
      <c r="DX4" s="549"/>
      <c r="DY4" s="550"/>
      <c r="DZ4" s="504" t="s">
        <v>19</v>
      </c>
      <c r="EA4" s="505"/>
      <c r="EB4" s="505"/>
      <c r="EC4" s="505"/>
      <c r="ED4" s="505"/>
      <c r="EE4" s="505"/>
      <c r="EF4" s="505"/>
      <c r="EG4" s="505"/>
      <c r="EH4" s="505"/>
      <c r="EI4" s="505"/>
      <c r="EJ4" s="505"/>
      <c r="EK4" s="505"/>
      <c r="EL4" s="505"/>
      <c r="EM4" s="505"/>
      <c r="EN4" s="506"/>
      <c r="EO4" s="507" t="s">
        <v>20</v>
      </c>
      <c r="EP4" s="507"/>
      <c r="EQ4" s="507"/>
    </row>
    <row r="5" spans="1:147" x14ac:dyDescent="0.25">
      <c r="A5" s="592"/>
      <c r="B5" s="431"/>
      <c r="C5" s="431"/>
      <c r="D5" s="454"/>
      <c r="E5" s="455"/>
      <c r="F5" s="456"/>
      <c r="G5" s="460"/>
      <c r="H5" s="461"/>
      <c r="I5" s="462"/>
      <c r="J5" s="508" t="s">
        <v>257</v>
      </c>
      <c r="K5" s="508"/>
      <c r="L5" s="509"/>
      <c r="M5" s="510" t="s">
        <v>258</v>
      </c>
      <c r="N5" s="508"/>
      <c r="O5" s="509"/>
      <c r="P5" s="510" t="s">
        <v>259</v>
      </c>
      <c r="Q5" s="508"/>
      <c r="R5" s="509"/>
      <c r="S5" s="510" t="s">
        <v>263</v>
      </c>
      <c r="T5" s="508"/>
      <c r="U5" s="509"/>
      <c r="V5" s="510" t="s">
        <v>21</v>
      </c>
      <c r="W5" s="508"/>
      <c r="X5" s="509"/>
      <c r="Y5" s="510" t="s">
        <v>20</v>
      </c>
      <c r="Z5" s="508"/>
      <c r="AA5" s="509"/>
      <c r="AB5" s="469"/>
      <c r="AC5" s="470"/>
      <c r="AD5" s="471"/>
      <c r="AE5" s="475"/>
      <c r="AF5" s="476"/>
      <c r="AG5" s="477"/>
      <c r="AH5" s="449" t="s">
        <v>257</v>
      </c>
      <c r="AI5" s="449"/>
      <c r="AJ5" s="450"/>
      <c r="AK5" s="448" t="s">
        <v>258</v>
      </c>
      <c r="AL5" s="449"/>
      <c r="AM5" s="450"/>
      <c r="AN5" s="448" t="s">
        <v>259</v>
      </c>
      <c r="AO5" s="449"/>
      <c r="AP5" s="450"/>
      <c r="AQ5" s="448" t="s">
        <v>264</v>
      </c>
      <c r="AR5" s="449"/>
      <c r="AS5" s="450"/>
      <c r="AT5" s="448" t="s">
        <v>21</v>
      </c>
      <c r="AU5" s="449"/>
      <c r="AV5" s="450"/>
      <c r="AW5" s="487"/>
      <c r="AX5" s="487"/>
      <c r="AY5" s="487"/>
      <c r="AZ5" s="491"/>
      <c r="BA5" s="492"/>
      <c r="BB5" s="493"/>
      <c r="BC5" s="497"/>
      <c r="BD5" s="498"/>
      <c r="BE5" s="499"/>
      <c r="BF5" s="484" t="s">
        <v>257</v>
      </c>
      <c r="BG5" s="484"/>
      <c r="BH5" s="485"/>
      <c r="BI5" s="486" t="s">
        <v>258</v>
      </c>
      <c r="BJ5" s="484"/>
      <c r="BK5" s="485"/>
      <c r="BL5" s="486" t="s">
        <v>259</v>
      </c>
      <c r="BM5" s="484"/>
      <c r="BN5" s="485"/>
      <c r="BO5" s="486" t="s">
        <v>260</v>
      </c>
      <c r="BP5" s="484"/>
      <c r="BQ5" s="485"/>
      <c r="BR5" s="486" t="s">
        <v>21</v>
      </c>
      <c r="BS5" s="484"/>
      <c r="BT5" s="485"/>
      <c r="BU5" s="503"/>
      <c r="BV5" s="503"/>
      <c r="BW5" s="503"/>
      <c r="BX5" s="481"/>
      <c r="BY5" s="482"/>
      <c r="BZ5" s="483"/>
      <c r="CA5" s="542"/>
      <c r="CB5" s="543"/>
      <c r="CC5" s="544"/>
      <c r="CD5" s="546" t="s">
        <v>257</v>
      </c>
      <c r="CE5" s="546"/>
      <c r="CF5" s="547"/>
      <c r="CG5" s="545" t="s">
        <v>258</v>
      </c>
      <c r="CH5" s="546"/>
      <c r="CI5" s="547"/>
      <c r="CJ5" s="545" t="s">
        <v>259</v>
      </c>
      <c r="CK5" s="546"/>
      <c r="CL5" s="547"/>
      <c r="CM5" s="545" t="s">
        <v>260</v>
      </c>
      <c r="CN5" s="546"/>
      <c r="CO5" s="547"/>
      <c r="CP5" s="545" t="s">
        <v>21</v>
      </c>
      <c r="CQ5" s="546"/>
      <c r="CR5" s="547"/>
      <c r="CS5" s="557"/>
      <c r="CT5" s="557"/>
      <c r="CU5" s="557"/>
      <c r="CV5" s="561"/>
      <c r="CW5" s="562"/>
      <c r="CX5" s="563"/>
      <c r="CY5" s="567"/>
      <c r="CZ5" s="568"/>
      <c r="DA5" s="569"/>
      <c r="DB5" s="574" t="s">
        <v>257</v>
      </c>
      <c r="DC5" s="574"/>
      <c r="DD5" s="575"/>
      <c r="DE5" s="573" t="s">
        <v>258</v>
      </c>
      <c r="DF5" s="574"/>
      <c r="DG5" s="575"/>
      <c r="DH5" s="573" t="s">
        <v>259</v>
      </c>
      <c r="DI5" s="574"/>
      <c r="DJ5" s="575"/>
      <c r="DK5" s="573" t="s">
        <v>260</v>
      </c>
      <c r="DL5" s="574"/>
      <c r="DM5" s="575"/>
      <c r="DN5" s="573" t="s">
        <v>21</v>
      </c>
      <c r="DO5" s="574"/>
      <c r="DP5" s="575"/>
      <c r="DQ5" s="586"/>
      <c r="DR5" s="586"/>
      <c r="DS5" s="586"/>
      <c r="DT5" s="536"/>
      <c r="DU5" s="537"/>
      <c r="DV5" s="538"/>
      <c r="DW5" s="551"/>
      <c r="DX5" s="552"/>
      <c r="DY5" s="553"/>
      <c r="DZ5" s="578" t="s">
        <v>261</v>
      </c>
      <c r="EA5" s="578"/>
      <c r="EB5" s="579"/>
      <c r="EC5" s="580" t="s">
        <v>258</v>
      </c>
      <c r="ED5" s="578"/>
      <c r="EE5" s="579"/>
      <c r="EF5" s="580" t="s">
        <v>259</v>
      </c>
      <c r="EG5" s="578"/>
      <c r="EH5" s="579"/>
      <c r="EI5" s="580" t="s">
        <v>262</v>
      </c>
      <c r="EJ5" s="578"/>
      <c r="EK5" s="579"/>
      <c r="EL5" s="580" t="s">
        <v>21</v>
      </c>
      <c r="EM5" s="578"/>
      <c r="EN5" s="579"/>
      <c r="EO5" s="507"/>
      <c r="EP5" s="507"/>
      <c r="EQ5" s="507"/>
    </row>
    <row r="6" spans="1:147" x14ac:dyDescent="0.25">
      <c r="A6" s="592"/>
      <c r="B6" s="431"/>
      <c r="C6" s="431"/>
      <c r="D6" s="13" t="s">
        <v>22</v>
      </c>
      <c r="E6" s="13" t="s">
        <v>23</v>
      </c>
      <c r="F6" s="13" t="s">
        <v>24</v>
      </c>
      <c r="G6" s="13" t="s">
        <v>22</v>
      </c>
      <c r="H6" s="13" t="s">
        <v>23</v>
      </c>
      <c r="I6" s="13" t="s">
        <v>24</v>
      </c>
      <c r="J6" s="13" t="s">
        <v>22</v>
      </c>
      <c r="K6" s="13" t="s">
        <v>23</v>
      </c>
      <c r="L6" s="13" t="s">
        <v>24</v>
      </c>
      <c r="M6" s="13" t="s">
        <v>22</v>
      </c>
      <c r="N6" s="13" t="s">
        <v>23</v>
      </c>
      <c r="O6" s="13" t="s">
        <v>24</v>
      </c>
      <c r="P6" s="13" t="s">
        <v>22</v>
      </c>
      <c r="Q6" s="13" t="s">
        <v>23</v>
      </c>
      <c r="R6" s="13" t="s">
        <v>24</v>
      </c>
      <c r="S6" s="13" t="s">
        <v>22</v>
      </c>
      <c r="T6" s="13" t="s">
        <v>23</v>
      </c>
      <c r="U6" s="13" t="s">
        <v>24</v>
      </c>
      <c r="V6" s="13" t="s">
        <v>22</v>
      </c>
      <c r="W6" s="13" t="s">
        <v>23</v>
      </c>
      <c r="X6" s="13" t="s">
        <v>24</v>
      </c>
      <c r="Y6" s="13" t="s">
        <v>22</v>
      </c>
      <c r="Z6" s="13" t="s">
        <v>23</v>
      </c>
      <c r="AA6" s="13" t="s">
        <v>24</v>
      </c>
      <c r="AB6" s="104" t="s">
        <v>22</v>
      </c>
      <c r="AC6" s="104" t="s">
        <v>23</v>
      </c>
      <c r="AD6" s="104" t="s">
        <v>24</v>
      </c>
      <c r="AE6" s="104" t="s">
        <v>22</v>
      </c>
      <c r="AF6" s="104" t="s">
        <v>23</v>
      </c>
      <c r="AG6" s="104" t="s">
        <v>24</v>
      </c>
      <c r="AH6" s="104" t="s">
        <v>22</v>
      </c>
      <c r="AI6" s="104" t="s">
        <v>23</v>
      </c>
      <c r="AJ6" s="104" t="s">
        <v>24</v>
      </c>
      <c r="AK6" s="104" t="s">
        <v>22</v>
      </c>
      <c r="AL6" s="104" t="s">
        <v>23</v>
      </c>
      <c r="AM6" s="104" t="s">
        <v>24</v>
      </c>
      <c r="AN6" s="104" t="s">
        <v>22</v>
      </c>
      <c r="AO6" s="104" t="s">
        <v>23</v>
      </c>
      <c r="AP6" s="104" t="s">
        <v>24</v>
      </c>
      <c r="AQ6" s="104" t="s">
        <v>22</v>
      </c>
      <c r="AR6" s="104" t="s">
        <v>23</v>
      </c>
      <c r="AS6" s="104" t="s">
        <v>24</v>
      </c>
      <c r="AT6" s="104" t="s">
        <v>22</v>
      </c>
      <c r="AU6" s="104" t="s">
        <v>23</v>
      </c>
      <c r="AV6" s="104" t="s">
        <v>24</v>
      </c>
      <c r="AW6" s="104" t="s">
        <v>22</v>
      </c>
      <c r="AX6" s="104" t="s">
        <v>23</v>
      </c>
      <c r="AY6" s="104" t="s">
        <v>24</v>
      </c>
      <c r="AZ6" s="106" t="s">
        <v>22</v>
      </c>
      <c r="BA6" s="106" t="s">
        <v>23</v>
      </c>
      <c r="BB6" s="106" t="s">
        <v>24</v>
      </c>
      <c r="BC6" s="106" t="s">
        <v>22</v>
      </c>
      <c r="BD6" s="106" t="s">
        <v>23</v>
      </c>
      <c r="BE6" s="106" t="s">
        <v>24</v>
      </c>
      <c r="BF6" s="106" t="s">
        <v>22</v>
      </c>
      <c r="BG6" s="106" t="s">
        <v>23</v>
      </c>
      <c r="BH6" s="106" t="s">
        <v>24</v>
      </c>
      <c r="BI6" s="106" t="s">
        <v>22</v>
      </c>
      <c r="BJ6" s="106" t="s">
        <v>23</v>
      </c>
      <c r="BK6" s="106" t="s">
        <v>24</v>
      </c>
      <c r="BL6" s="106" t="s">
        <v>22</v>
      </c>
      <c r="BM6" s="106" t="s">
        <v>23</v>
      </c>
      <c r="BN6" s="106" t="s">
        <v>24</v>
      </c>
      <c r="BO6" s="106" t="s">
        <v>22</v>
      </c>
      <c r="BP6" s="106" t="s">
        <v>23</v>
      </c>
      <c r="BQ6" s="106" t="s">
        <v>24</v>
      </c>
      <c r="BR6" s="106" t="s">
        <v>22</v>
      </c>
      <c r="BS6" s="106" t="s">
        <v>23</v>
      </c>
      <c r="BT6" s="106" t="s">
        <v>24</v>
      </c>
      <c r="BU6" s="106" t="s">
        <v>22</v>
      </c>
      <c r="BV6" s="106" t="s">
        <v>23</v>
      </c>
      <c r="BW6" s="106" t="s">
        <v>24</v>
      </c>
      <c r="BX6" s="105" t="s">
        <v>22</v>
      </c>
      <c r="BY6" s="105" t="s">
        <v>23</v>
      </c>
      <c r="BZ6" s="105" t="s">
        <v>24</v>
      </c>
      <c r="CA6" s="105" t="s">
        <v>22</v>
      </c>
      <c r="CB6" s="105" t="s">
        <v>23</v>
      </c>
      <c r="CC6" s="105" t="s">
        <v>24</v>
      </c>
      <c r="CD6" s="105" t="s">
        <v>22</v>
      </c>
      <c r="CE6" s="105" t="s">
        <v>23</v>
      </c>
      <c r="CF6" s="105" t="s">
        <v>24</v>
      </c>
      <c r="CG6" s="105" t="s">
        <v>22</v>
      </c>
      <c r="CH6" s="105" t="s">
        <v>23</v>
      </c>
      <c r="CI6" s="105" t="s">
        <v>24</v>
      </c>
      <c r="CJ6" s="105" t="s">
        <v>22</v>
      </c>
      <c r="CK6" s="105" t="s">
        <v>23</v>
      </c>
      <c r="CL6" s="105" t="s">
        <v>24</v>
      </c>
      <c r="CM6" s="105" t="s">
        <v>22</v>
      </c>
      <c r="CN6" s="105" t="s">
        <v>23</v>
      </c>
      <c r="CO6" s="105" t="s">
        <v>24</v>
      </c>
      <c r="CP6" s="105" t="s">
        <v>22</v>
      </c>
      <c r="CQ6" s="105" t="s">
        <v>23</v>
      </c>
      <c r="CR6" s="105" t="s">
        <v>24</v>
      </c>
      <c r="CS6" s="105" t="s">
        <v>22</v>
      </c>
      <c r="CT6" s="105" t="s">
        <v>23</v>
      </c>
      <c r="CU6" s="105" t="s">
        <v>24</v>
      </c>
      <c r="CV6" s="107" t="s">
        <v>22</v>
      </c>
      <c r="CW6" s="107" t="s">
        <v>23</v>
      </c>
      <c r="CX6" s="107" t="s">
        <v>24</v>
      </c>
      <c r="CY6" s="107" t="s">
        <v>22</v>
      </c>
      <c r="CZ6" s="107" t="s">
        <v>23</v>
      </c>
      <c r="DA6" s="107" t="s">
        <v>24</v>
      </c>
      <c r="DB6" s="107" t="s">
        <v>22</v>
      </c>
      <c r="DC6" s="107" t="s">
        <v>23</v>
      </c>
      <c r="DD6" s="107" t="s">
        <v>24</v>
      </c>
      <c r="DE6" s="107" t="s">
        <v>22</v>
      </c>
      <c r="DF6" s="107" t="s">
        <v>23</v>
      </c>
      <c r="DG6" s="107" t="s">
        <v>24</v>
      </c>
      <c r="DH6" s="107" t="s">
        <v>22</v>
      </c>
      <c r="DI6" s="107" t="s">
        <v>23</v>
      </c>
      <c r="DJ6" s="107" t="s">
        <v>24</v>
      </c>
      <c r="DK6" s="107" t="s">
        <v>22</v>
      </c>
      <c r="DL6" s="107" t="s">
        <v>23</v>
      </c>
      <c r="DM6" s="107" t="s">
        <v>24</v>
      </c>
      <c r="DN6" s="107" t="s">
        <v>22</v>
      </c>
      <c r="DO6" s="107" t="s">
        <v>23</v>
      </c>
      <c r="DP6" s="107" t="s">
        <v>24</v>
      </c>
      <c r="DQ6" s="107" t="s">
        <v>22</v>
      </c>
      <c r="DR6" s="107" t="s">
        <v>23</v>
      </c>
      <c r="DS6" s="107" t="s">
        <v>24</v>
      </c>
      <c r="DT6" s="109" t="s">
        <v>22</v>
      </c>
      <c r="DU6" s="109" t="s">
        <v>23</v>
      </c>
      <c r="DV6" s="109" t="s">
        <v>24</v>
      </c>
      <c r="DW6" s="109" t="s">
        <v>22</v>
      </c>
      <c r="DX6" s="109" t="s">
        <v>23</v>
      </c>
      <c r="DY6" s="109" t="s">
        <v>24</v>
      </c>
      <c r="DZ6" s="109" t="s">
        <v>22</v>
      </c>
      <c r="EA6" s="109" t="s">
        <v>23</v>
      </c>
      <c r="EB6" s="109" t="s">
        <v>24</v>
      </c>
      <c r="EC6" s="109" t="s">
        <v>22</v>
      </c>
      <c r="ED6" s="109" t="s">
        <v>23</v>
      </c>
      <c r="EE6" s="109" t="s">
        <v>24</v>
      </c>
      <c r="EF6" s="109" t="s">
        <v>22</v>
      </c>
      <c r="EG6" s="109" t="s">
        <v>23</v>
      </c>
      <c r="EH6" s="109" t="s">
        <v>24</v>
      </c>
      <c r="EI6" s="109" t="s">
        <v>22</v>
      </c>
      <c r="EJ6" s="109" t="s">
        <v>23</v>
      </c>
      <c r="EK6" s="109" t="s">
        <v>24</v>
      </c>
      <c r="EL6" s="109" t="s">
        <v>22</v>
      </c>
      <c r="EM6" s="109" t="s">
        <v>23</v>
      </c>
      <c r="EN6" s="109" t="s">
        <v>24</v>
      </c>
      <c r="EO6" s="109" t="s">
        <v>22</v>
      </c>
      <c r="EP6" s="109" t="s">
        <v>23</v>
      </c>
      <c r="EQ6" s="109" t="s">
        <v>24</v>
      </c>
    </row>
    <row r="7" spans="1:147" x14ac:dyDescent="0.25">
      <c r="A7" s="81"/>
      <c r="B7" s="581" t="s">
        <v>390</v>
      </c>
      <c r="C7" s="582"/>
      <c r="D7" s="24">
        <v>0</v>
      </c>
      <c r="E7" s="24">
        <v>0</v>
      </c>
      <c r="F7" s="24">
        <v>0</v>
      </c>
      <c r="G7" s="24">
        <v>3</v>
      </c>
      <c r="H7" s="24">
        <v>60</v>
      </c>
      <c r="I7" s="24">
        <v>63</v>
      </c>
      <c r="J7" s="24">
        <v>5</v>
      </c>
      <c r="K7" s="24">
        <v>109</v>
      </c>
      <c r="L7" s="24">
        <v>104</v>
      </c>
      <c r="M7" s="24">
        <v>4</v>
      </c>
      <c r="N7" s="24">
        <v>79</v>
      </c>
      <c r="O7" s="24">
        <v>85</v>
      </c>
      <c r="P7" s="24">
        <v>3</v>
      </c>
      <c r="Q7" s="24">
        <v>59</v>
      </c>
      <c r="R7" s="24">
        <v>76</v>
      </c>
      <c r="S7" s="24">
        <v>7</v>
      </c>
      <c r="T7" s="24">
        <v>110</v>
      </c>
      <c r="U7" s="24">
        <v>124</v>
      </c>
      <c r="V7" s="24">
        <v>5</v>
      </c>
      <c r="W7" s="24">
        <v>106</v>
      </c>
      <c r="X7" s="24">
        <v>85</v>
      </c>
      <c r="Y7" s="15">
        <f>SUM(D7,G7,J7,M7,P7,S7,V7,)</f>
        <v>27</v>
      </c>
      <c r="Z7" s="15">
        <f>SUM(E7,H7,K7,N7,Q7,T7,W7,)</f>
        <v>523</v>
      </c>
      <c r="AA7" s="15">
        <f>SUM(F7,I7,L7,O7,R7,U7,X7,)</f>
        <v>537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4">
        <v>0</v>
      </c>
      <c r="AS7" s="24">
        <v>0</v>
      </c>
      <c r="AT7" s="24">
        <v>0</v>
      </c>
      <c r="AU7" s="24">
        <v>0</v>
      </c>
      <c r="AV7" s="24">
        <v>0</v>
      </c>
      <c r="AW7" s="16">
        <f>SUM(AB7,AE7,AH7,AK7,AN7,AQ7,AT7,)</f>
        <v>0</v>
      </c>
      <c r="AX7" s="16">
        <f>SUM(AC7,AF7,AI7,AL7,AO7,AR7,AU7,)</f>
        <v>0</v>
      </c>
      <c r="AY7" s="16">
        <f>SUM(AD7,AG7,AJ7,AM7,AP7,AS7,AV7,)</f>
        <v>0</v>
      </c>
      <c r="AZ7" s="24">
        <v>0</v>
      </c>
      <c r="BA7" s="24">
        <v>0</v>
      </c>
      <c r="BB7" s="24">
        <v>0</v>
      </c>
      <c r="BC7" s="24">
        <v>0</v>
      </c>
      <c r="BD7" s="24">
        <v>0</v>
      </c>
      <c r="BE7" s="24">
        <v>0</v>
      </c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0</v>
      </c>
      <c r="BL7" s="24">
        <v>0</v>
      </c>
      <c r="BM7" s="24">
        <v>0</v>
      </c>
      <c r="BN7" s="24">
        <v>0</v>
      </c>
      <c r="BO7" s="24">
        <v>0</v>
      </c>
      <c r="BP7" s="24">
        <v>0</v>
      </c>
      <c r="BQ7" s="24">
        <v>0</v>
      </c>
      <c r="BR7" s="24">
        <v>10</v>
      </c>
      <c r="BS7" s="24">
        <v>197</v>
      </c>
      <c r="BT7" s="24">
        <v>182</v>
      </c>
      <c r="BU7" s="17">
        <f>SUM(AZ7,BC7,BF7,BI7,BL7,BO7,BR7,)</f>
        <v>10</v>
      </c>
      <c r="BV7" s="17">
        <f>SUM(BA7,BD7,BG7,BJ7,BM7,BP7,BS7,)</f>
        <v>197</v>
      </c>
      <c r="BW7" s="17">
        <f>SUM(BB7,BE7,BH7,BK7,BN7,BQ7,BT7,)</f>
        <v>182</v>
      </c>
      <c r="BX7" s="24">
        <v>0</v>
      </c>
      <c r="BY7" s="24">
        <v>0</v>
      </c>
      <c r="BZ7" s="24">
        <v>0</v>
      </c>
      <c r="CA7" s="24">
        <v>0</v>
      </c>
      <c r="CB7" s="24">
        <v>0</v>
      </c>
      <c r="CC7" s="24">
        <v>0</v>
      </c>
      <c r="CD7" s="24">
        <v>0</v>
      </c>
      <c r="CE7" s="24">
        <v>0</v>
      </c>
      <c r="CF7" s="24">
        <v>0</v>
      </c>
      <c r="CG7" s="24">
        <v>0</v>
      </c>
      <c r="CH7" s="24">
        <v>0</v>
      </c>
      <c r="CI7" s="24">
        <v>0</v>
      </c>
      <c r="CJ7" s="24">
        <v>0</v>
      </c>
      <c r="CK7" s="24">
        <v>0</v>
      </c>
      <c r="CL7" s="24">
        <v>0</v>
      </c>
      <c r="CM7" s="24">
        <v>0</v>
      </c>
      <c r="CN7" s="24">
        <v>0</v>
      </c>
      <c r="CO7" s="24">
        <v>0</v>
      </c>
      <c r="CP7" s="24">
        <v>0</v>
      </c>
      <c r="CQ7" s="24">
        <v>0</v>
      </c>
      <c r="CR7" s="24">
        <v>0</v>
      </c>
      <c r="CS7" s="18">
        <f>SUM(BX7,CA7,CD7,CG7,CJ7,CM7,CP7,)</f>
        <v>0</v>
      </c>
      <c r="CT7" s="18">
        <f>SUM(BY7,CB7,CE7,CH7,CK7,CN7,CQ7,)</f>
        <v>0</v>
      </c>
      <c r="CU7" s="18">
        <f>SUM(BZ7,CC7,CF7,CI7,CL7,CO7,CR7,)</f>
        <v>0</v>
      </c>
      <c r="CV7" s="24">
        <v>0</v>
      </c>
      <c r="CW7" s="24">
        <v>0</v>
      </c>
      <c r="CX7" s="24">
        <v>0</v>
      </c>
      <c r="CY7" s="24">
        <v>0</v>
      </c>
      <c r="CZ7" s="24">
        <v>0</v>
      </c>
      <c r="DA7" s="24">
        <v>0</v>
      </c>
      <c r="DB7" s="24">
        <v>0</v>
      </c>
      <c r="DC7" s="24">
        <v>0</v>
      </c>
      <c r="DD7" s="24">
        <v>0</v>
      </c>
      <c r="DE7" s="24">
        <v>0</v>
      </c>
      <c r="DF7" s="24">
        <v>0</v>
      </c>
      <c r="DG7" s="24">
        <v>0</v>
      </c>
      <c r="DH7" s="24">
        <v>0</v>
      </c>
      <c r="DI7" s="24">
        <v>0</v>
      </c>
      <c r="DJ7" s="24">
        <v>0</v>
      </c>
      <c r="DK7" s="24">
        <v>0</v>
      </c>
      <c r="DL7" s="24">
        <v>0</v>
      </c>
      <c r="DM7" s="24">
        <v>0</v>
      </c>
      <c r="DN7" s="24">
        <v>0</v>
      </c>
      <c r="DO7" s="24">
        <v>0</v>
      </c>
      <c r="DP7" s="24">
        <v>0</v>
      </c>
      <c r="DQ7" s="19">
        <f>SUM(CV7,CY7,DB7,DE7,DH7,DK7,DN7,)</f>
        <v>0</v>
      </c>
      <c r="DR7" s="19">
        <f>SUM(CW7,CZ7,DC7,DF7,DI7,DL7,DO7,)</f>
        <v>0</v>
      </c>
      <c r="DS7" s="19">
        <f>SUM(CX7,DA7,DD7,DG7,DJ7,DM7,DP7,)</f>
        <v>0</v>
      </c>
      <c r="DT7" s="20">
        <f t="shared" ref="DT7:EN7" si="0">SUM(D7,AB7,AZ7,BX7,CV7,)</f>
        <v>0</v>
      </c>
      <c r="DU7" s="20">
        <f t="shared" si="0"/>
        <v>0</v>
      </c>
      <c r="DV7" s="20">
        <f t="shared" si="0"/>
        <v>0</v>
      </c>
      <c r="DW7" s="20">
        <f t="shared" si="0"/>
        <v>3</v>
      </c>
      <c r="DX7" s="20">
        <f t="shared" si="0"/>
        <v>60</v>
      </c>
      <c r="DY7" s="20">
        <f t="shared" si="0"/>
        <v>63</v>
      </c>
      <c r="DZ7" s="20">
        <f t="shared" si="0"/>
        <v>5</v>
      </c>
      <c r="EA7" s="20">
        <f t="shared" si="0"/>
        <v>109</v>
      </c>
      <c r="EB7" s="20">
        <f t="shared" si="0"/>
        <v>104</v>
      </c>
      <c r="EC7" s="20">
        <f t="shared" si="0"/>
        <v>4</v>
      </c>
      <c r="ED7" s="20">
        <f t="shared" si="0"/>
        <v>79</v>
      </c>
      <c r="EE7" s="20">
        <f t="shared" si="0"/>
        <v>85</v>
      </c>
      <c r="EF7" s="20">
        <f t="shared" si="0"/>
        <v>3</v>
      </c>
      <c r="EG7" s="20">
        <f t="shared" si="0"/>
        <v>59</v>
      </c>
      <c r="EH7" s="20">
        <f t="shared" si="0"/>
        <v>76</v>
      </c>
      <c r="EI7" s="20">
        <f t="shared" si="0"/>
        <v>7</v>
      </c>
      <c r="EJ7" s="20">
        <f t="shared" si="0"/>
        <v>110</v>
      </c>
      <c r="EK7" s="20">
        <f t="shared" si="0"/>
        <v>124</v>
      </c>
      <c r="EL7" s="20">
        <f t="shared" si="0"/>
        <v>15</v>
      </c>
      <c r="EM7" s="20">
        <f t="shared" si="0"/>
        <v>303</v>
      </c>
      <c r="EN7" s="20">
        <f t="shared" si="0"/>
        <v>267</v>
      </c>
      <c r="EO7" s="21">
        <f>SUM(DT7,DW7,DZ7,EC7,EF7,EI7,EL7,)</f>
        <v>37</v>
      </c>
      <c r="EP7" s="21">
        <f>SUM(DU7,DX7,EA7,ED7,EG7,EJ7,EM7,)</f>
        <v>720</v>
      </c>
      <c r="EQ7" s="21">
        <f>SUM(DV7,DY7,EB7,EE7,EH7,EK7,EN7,)</f>
        <v>719</v>
      </c>
    </row>
    <row r="8" spans="1:147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2"/>
      <c r="AX8" s="12"/>
      <c r="AY8" s="12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2"/>
      <c r="BV8" s="12"/>
      <c r="BW8" s="12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2"/>
      <c r="CT8" s="12"/>
      <c r="CU8" s="12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</row>
    <row r="9" spans="1:147" ht="18.75" x14ac:dyDescent="0.3">
      <c r="A9" s="23" t="s">
        <v>386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591" t="s">
        <v>167</v>
      </c>
      <c r="EP9" s="591"/>
      <c r="EQ9" s="591"/>
    </row>
    <row r="10" spans="1:147" x14ac:dyDescent="0.25">
      <c r="EO10" s="213">
        <f>'№1. Итоговое кол-во организаций'!H20</f>
        <v>37</v>
      </c>
      <c r="EP10" s="213">
        <f>'№1. Итоговое кол-во организаций'!M20</f>
        <v>720</v>
      </c>
      <c r="EQ10" s="213">
        <f>'№1. Итоговое кол-во организаций'!R20</f>
        <v>719</v>
      </c>
    </row>
    <row r="11" spans="1:147" ht="63" customHeight="1" x14ac:dyDescent="0.25">
      <c r="A11" s="577" t="s">
        <v>157</v>
      </c>
      <c r="B11" s="577"/>
      <c r="C11" s="577"/>
      <c r="D11" s="577"/>
      <c r="E11" s="577"/>
      <c r="F11" s="577"/>
      <c r="G11" s="577"/>
      <c r="H11" s="577"/>
      <c r="I11" s="577"/>
      <c r="J11" s="577"/>
      <c r="K11" s="577"/>
      <c r="L11" s="577"/>
      <c r="M11" s="57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147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14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</row>
  </sheetData>
  <sheetProtection algorithmName="SHA-512" hashValue="j+avn63esYkH6s5Ny6pTbZexjcRDs549JQ+BcbsNphFdcNz+OHjEQAXId+VAzct7wnpHVlUUDBxHq5eseBS9gg==" saltValue="cEGcN13XVEzbLV3N2dhH7Q==" spinCount="100000" sheet="1" objects="1" scenarios="1"/>
  <mergeCells count="66">
    <mergeCell ref="A11:M11"/>
    <mergeCell ref="EO9:EQ9"/>
    <mergeCell ref="AB3:AY3"/>
    <mergeCell ref="AZ3:BW3"/>
    <mergeCell ref="BR5:BT5"/>
    <mergeCell ref="J5:L5"/>
    <mergeCell ref="M5:O5"/>
    <mergeCell ref="P5:R5"/>
    <mergeCell ref="S5:U5"/>
    <mergeCell ref="AK5:AM5"/>
    <mergeCell ref="AN5:AP5"/>
    <mergeCell ref="AQ5:AS5"/>
    <mergeCell ref="AT5:AV5"/>
    <mergeCell ref="B3:C6"/>
    <mergeCell ref="A3:A6"/>
    <mergeCell ref="BX3:CU3"/>
    <mergeCell ref="D3:AA3"/>
    <mergeCell ref="DT3:EQ3"/>
    <mergeCell ref="D4:F5"/>
    <mergeCell ref="G4:I5"/>
    <mergeCell ref="J4:X4"/>
    <mergeCell ref="AB4:AD5"/>
    <mergeCell ref="AE4:AG5"/>
    <mergeCell ref="AH4:AV4"/>
    <mergeCell ref="AW4:AY5"/>
    <mergeCell ref="AZ4:BB5"/>
    <mergeCell ref="BC4:BE5"/>
    <mergeCell ref="CV3:DS3"/>
    <mergeCell ref="CS4:CU5"/>
    <mergeCell ref="BL5:BN5"/>
    <mergeCell ref="BO5:BQ5"/>
    <mergeCell ref="CD5:CF5"/>
    <mergeCell ref="BF4:BT4"/>
    <mergeCell ref="BU4:BW5"/>
    <mergeCell ref="BX4:BZ5"/>
    <mergeCell ref="CA4:CC5"/>
    <mergeCell ref="CD4:CR4"/>
    <mergeCell ref="BI5:BK5"/>
    <mergeCell ref="BF5:BH5"/>
    <mergeCell ref="CG5:CI5"/>
    <mergeCell ref="CJ5:CL5"/>
    <mergeCell ref="CM5:CO5"/>
    <mergeCell ref="CP5:CR5"/>
    <mergeCell ref="DQ4:DS5"/>
    <mergeCell ref="DT4:DV5"/>
    <mergeCell ref="DW4:DY5"/>
    <mergeCell ref="DH5:DJ5"/>
    <mergeCell ref="DK5:DM5"/>
    <mergeCell ref="DN5:DP5"/>
    <mergeCell ref="DB4:DP4"/>
    <mergeCell ref="B7:C7"/>
    <mergeCell ref="A1:EQ1"/>
    <mergeCell ref="DZ5:EB5"/>
    <mergeCell ref="EC5:EE5"/>
    <mergeCell ref="EF5:EH5"/>
    <mergeCell ref="EI5:EK5"/>
    <mergeCell ref="EL5:EN5"/>
    <mergeCell ref="DB5:DD5"/>
    <mergeCell ref="DE5:DG5"/>
    <mergeCell ref="DZ4:EN4"/>
    <mergeCell ref="EO4:EQ5"/>
    <mergeCell ref="V5:X5"/>
    <mergeCell ref="Y5:AA5"/>
    <mergeCell ref="AH5:AJ5"/>
    <mergeCell ref="CV4:CX5"/>
    <mergeCell ref="CY4:DA5"/>
  </mergeCells>
  <pageMargins left="0.7" right="0.7" top="0.75" bottom="0.75" header="0.3" footer="0.3"/>
  <pageSetup paperSize="9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P15"/>
  <sheetViews>
    <sheetView view="pageBreakPreview" zoomScale="90" zoomScaleSheetLayoutView="90" workbookViewId="0">
      <selection activeCell="D9" sqref="D9"/>
    </sheetView>
  </sheetViews>
  <sheetFormatPr defaultRowHeight="15" x14ac:dyDescent="0.25"/>
  <cols>
    <col min="1" max="1" width="6.7109375" customWidth="1"/>
    <col min="21" max="21" width="9.7109375" customWidth="1"/>
    <col min="45" max="45" width="11.42578125" customWidth="1"/>
    <col min="69" max="69" width="10.140625" customWidth="1"/>
    <col min="93" max="93" width="10.28515625" customWidth="1"/>
    <col min="117" max="117" width="10" customWidth="1"/>
    <col min="141" max="141" width="10.42578125" customWidth="1"/>
    <col min="165" max="165" width="10.7109375" customWidth="1"/>
    <col min="169" max="169" width="10.42578125" bestFit="1" customWidth="1"/>
  </cols>
  <sheetData>
    <row r="1" spans="1:172" s="43" customFormat="1" ht="18.75" x14ac:dyDescent="0.3">
      <c r="A1" s="430" t="s">
        <v>318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0"/>
      <c r="BA1" s="430"/>
      <c r="BB1" s="430"/>
      <c r="BC1" s="430"/>
      <c r="BD1" s="430"/>
      <c r="BE1" s="430"/>
      <c r="BF1" s="430"/>
      <c r="BG1" s="430"/>
      <c r="BH1" s="430"/>
      <c r="BI1" s="430"/>
      <c r="BJ1" s="430"/>
      <c r="BK1" s="430"/>
      <c r="BL1" s="430"/>
      <c r="BM1" s="430"/>
      <c r="BN1" s="430"/>
      <c r="BO1" s="430"/>
      <c r="BP1" s="430"/>
      <c r="BQ1" s="430"/>
      <c r="BR1" s="430"/>
      <c r="BS1" s="430"/>
      <c r="BT1" s="430"/>
      <c r="BU1" s="430"/>
      <c r="BV1" s="430"/>
      <c r="BW1" s="430"/>
      <c r="BX1" s="430"/>
      <c r="BY1" s="430"/>
      <c r="BZ1" s="430"/>
      <c r="CA1" s="430"/>
      <c r="CB1" s="430"/>
      <c r="CC1" s="430"/>
      <c r="CD1" s="430"/>
      <c r="CE1" s="430"/>
      <c r="CF1" s="430"/>
      <c r="CG1" s="430"/>
      <c r="CH1" s="430"/>
      <c r="CI1" s="430"/>
      <c r="CJ1" s="430"/>
      <c r="CK1" s="430"/>
      <c r="CL1" s="430"/>
      <c r="CM1" s="430"/>
      <c r="CN1" s="430"/>
      <c r="CO1" s="430"/>
      <c r="CP1" s="430"/>
      <c r="CQ1" s="430"/>
      <c r="CR1" s="430"/>
      <c r="CS1" s="430"/>
      <c r="CT1" s="430"/>
      <c r="CU1" s="430"/>
      <c r="CV1" s="430"/>
      <c r="CW1" s="430"/>
      <c r="CX1" s="430"/>
      <c r="CY1" s="430"/>
      <c r="CZ1" s="430"/>
      <c r="DA1" s="430"/>
      <c r="DB1" s="430"/>
      <c r="DC1" s="430"/>
      <c r="DD1" s="430"/>
      <c r="DE1" s="430"/>
      <c r="DF1" s="430"/>
      <c r="DG1" s="430"/>
      <c r="DH1" s="430"/>
      <c r="DI1" s="430"/>
      <c r="DJ1" s="430"/>
      <c r="DK1" s="430"/>
      <c r="DL1" s="430"/>
      <c r="DM1" s="430"/>
      <c r="DN1" s="430"/>
      <c r="DO1" s="430"/>
      <c r="DP1" s="430"/>
      <c r="DQ1" s="430"/>
      <c r="DR1" s="430"/>
      <c r="DS1" s="430"/>
      <c r="DT1" s="430"/>
      <c r="DU1" s="430"/>
      <c r="DV1" s="430"/>
      <c r="DW1" s="430"/>
      <c r="DX1" s="430"/>
      <c r="DY1" s="430"/>
      <c r="DZ1" s="430"/>
      <c r="EA1" s="430"/>
      <c r="EB1" s="430"/>
      <c r="EC1" s="430"/>
      <c r="ED1" s="430"/>
      <c r="EE1" s="430"/>
      <c r="EF1" s="430"/>
      <c r="EG1" s="430"/>
      <c r="EH1" s="430"/>
      <c r="EI1" s="430"/>
      <c r="EJ1" s="430"/>
      <c r="EK1" s="430"/>
      <c r="EL1" s="430"/>
      <c r="EM1" s="430"/>
      <c r="EN1" s="430"/>
      <c r="EO1" s="430"/>
      <c r="EP1" s="430"/>
      <c r="EQ1" s="430"/>
      <c r="ER1" s="430"/>
      <c r="ES1" s="430"/>
      <c r="ET1" s="430"/>
      <c r="EU1" s="430"/>
      <c r="EV1" s="430"/>
      <c r="EW1" s="430"/>
      <c r="EX1" s="430"/>
      <c r="EY1" s="430"/>
      <c r="EZ1" s="430"/>
      <c r="FA1" s="430"/>
      <c r="FB1" s="430"/>
      <c r="FC1" s="430"/>
      <c r="FD1" s="430"/>
      <c r="FE1" s="430"/>
      <c r="FF1" s="430"/>
      <c r="FG1" s="430"/>
      <c r="FH1" s="430"/>
      <c r="FI1" s="430"/>
      <c r="FJ1" s="430"/>
      <c r="FK1" s="430"/>
      <c r="FL1" s="430"/>
      <c r="FM1" s="430"/>
      <c r="FN1" s="430"/>
      <c r="FO1" s="430"/>
      <c r="FP1" s="83"/>
    </row>
    <row r="2" spans="1:172" s="43" customFormat="1" ht="18.75" x14ac:dyDescent="0.3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83"/>
    </row>
    <row r="3" spans="1:172" s="1" customFormat="1" ht="15" customHeight="1" x14ac:dyDescent="0.25">
      <c r="A3" s="431" t="s">
        <v>36</v>
      </c>
      <c r="B3" s="431" t="s">
        <v>25</v>
      </c>
      <c r="C3" s="431"/>
      <c r="D3" s="432" t="s">
        <v>45</v>
      </c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4"/>
      <c r="AB3" s="435" t="s">
        <v>13</v>
      </c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  <c r="AP3" s="435"/>
      <c r="AQ3" s="435"/>
      <c r="AR3" s="435"/>
      <c r="AS3" s="435"/>
      <c r="AT3" s="435"/>
      <c r="AU3" s="435"/>
      <c r="AV3" s="435"/>
      <c r="AW3" s="435"/>
      <c r="AX3" s="435"/>
      <c r="AY3" s="435"/>
      <c r="AZ3" s="436" t="s">
        <v>46</v>
      </c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7" t="s">
        <v>14</v>
      </c>
      <c r="BY3" s="437"/>
      <c r="BZ3" s="437"/>
      <c r="CA3" s="437"/>
      <c r="CB3" s="437"/>
      <c r="CC3" s="437"/>
      <c r="CD3" s="437"/>
      <c r="CE3" s="437"/>
      <c r="CF3" s="437"/>
      <c r="CG3" s="437"/>
      <c r="CH3" s="437"/>
      <c r="CI3" s="437"/>
      <c r="CJ3" s="437"/>
      <c r="CK3" s="437"/>
      <c r="CL3" s="437"/>
      <c r="CM3" s="437"/>
      <c r="CN3" s="437"/>
      <c r="CO3" s="437"/>
      <c r="CP3" s="437"/>
      <c r="CQ3" s="437"/>
      <c r="CR3" s="437"/>
      <c r="CS3" s="437"/>
      <c r="CT3" s="437"/>
      <c r="CU3" s="437"/>
      <c r="CV3" s="438" t="s">
        <v>44</v>
      </c>
      <c r="CW3" s="439"/>
      <c r="CX3" s="439"/>
      <c r="CY3" s="439"/>
      <c r="CZ3" s="439"/>
      <c r="DA3" s="439"/>
      <c r="DB3" s="439"/>
      <c r="DC3" s="439"/>
      <c r="DD3" s="439"/>
      <c r="DE3" s="439"/>
      <c r="DF3" s="439"/>
      <c r="DG3" s="439"/>
      <c r="DH3" s="439"/>
      <c r="DI3" s="439"/>
      <c r="DJ3" s="439"/>
      <c r="DK3" s="439"/>
      <c r="DL3" s="439"/>
      <c r="DM3" s="439"/>
      <c r="DN3" s="439"/>
      <c r="DO3" s="439"/>
      <c r="DP3" s="439"/>
      <c r="DQ3" s="439"/>
      <c r="DR3" s="439"/>
      <c r="DS3" s="440"/>
      <c r="DT3" s="441" t="s">
        <v>15</v>
      </c>
      <c r="DU3" s="442"/>
      <c r="DV3" s="442"/>
      <c r="DW3" s="442"/>
      <c r="DX3" s="442"/>
      <c r="DY3" s="442"/>
      <c r="DZ3" s="442"/>
      <c r="EA3" s="442"/>
      <c r="EB3" s="442"/>
      <c r="EC3" s="442"/>
      <c r="ED3" s="442"/>
      <c r="EE3" s="442"/>
      <c r="EF3" s="442"/>
      <c r="EG3" s="442"/>
      <c r="EH3" s="442"/>
      <c r="EI3" s="442"/>
      <c r="EJ3" s="442"/>
      <c r="EK3" s="442"/>
      <c r="EL3" s="442"/>
      <c r="EM3" s="442"/>
      <c r="EN3" s="442"/>
      <c r="EO3" s="442"/>
      <c r="EP3" s="442"/>
      <c r="EQ3" s="443"/>
      <c r="ER3" s="444" t="s">
        <v>16</v>
      </c>
      <c r="ES3" s="444"/>
      <c r="ET3" s="444"/>
      <c r="EU3" s="444"/>
      <c r="EV3" s="444"/>
      <c r="EW3" s="444"/>
      <c r="EX3" s="444"/>
      <c r="EY3" s="444"/>
      <c r="EZ3" s="444"/>
      <c r="FA3" s="444"/>
      <c r="FB3" s="444"/>
      <c r="FC3" s="444"/>
      <c r="FD3" s="444"/>
      <c r="FE3" s="444"/>
      <c r="FF3" s="444"/>
      <c r="FG3" s="444"/>
      <c r="FH3" s="444"/>
      <c r="FI3" s="444"/>
      <c r="FJ3" s="444"/>
      <c r="FK3" s="444"/>
      <c r="FL3" s="444"/>
      <c r="FM3" s="444"/>
      <c r="FN3" s="444"/>
      <c r="FO3" s="444"/>
      <c r="FP3" s="84"/>
    </row>
    <row r="4" spans="1:172" ht="15" customHeight="1" x14ac:dyDescent="0.25">
      <c r="A4" s="431"/>
      <c r="B4" s="431"/>
      <c r="C4" s="431"/>
      <c r="D4" s="451" t="s">
        <v>17</v>
      </c>
      <c r="E4" s="452"/>
      <c r="F4" s="453"/>
      <c r="G4" s="457" t="s">
        <v>18</v>
      </c>
      <c r="H4" s="458"/>
      <c r="I4" s="459"/>
      <c r="J4" s="463" t="s">
        <v>19</v>
      </c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5"/>
      <c r="Y4" s="82"/>
      <c r="Z4" s="82"/>
      <c r="AA4" s="82"/>
      <c r="AB4" s="466" t="s">
        <v>17</v>
      </c>
      <c r="AC4" s="467"/>
      <c r="AD4" s="468"/>
      <c r="AE4" s="472" t="s">
        <v>18</v>
      </c>
      <c r="AF4" s="473"/>
      <c r="AG4" s="474"/>
      <c r="AH4" s="445" t="s">
        <v>19</v>
      </c>
      <c r="AI4" s="446"/>
      <c r="AJ4" s="446"/>
      <c r="AK4" s="446"/>
      <c r="AL4" s="446"/>
      <c r="AM4" s="446"/>
      <c r="AN4" s="446"/>
      <c r="AO4" s="446"/>
      <c r="AP4" s="446"/>
      <c r="AQ4" s="446"/>
      <c r="AR4" s="446"/>
      <c r="AS4" s="446"/>
      <c r="AT4" s="446"/>
      <c r="AU4" s="446"/>
      <c r="AV4" s="447"/>
      <c r="AW4" s="487" t="s">
        <v>20</v>
      </c>
      <c r="AX4" s="487"/>
      <c r="AY4" s="487"/>
      <c r="AZ4" s="488" t="s">
        <v>17</v>
      </c>
      <c r="BA4" s="489"/>
      <c r="BB4" s="490"/>
      <c r="BC4" s="494" t="s">
        <v>18</v>
      </c>
      <c r="BD4" s="495"/>
      <c r="BE4" s="496"/>
      <c r="BF4" s="500" t="s">
        <v>19</v>
      </c>
      <c r="BG4" s="501"/>
      <c r="BH4" s="501"/>
      <c r="BI4" s="501"/>
      <c r="BJ4" s="501"/>
      <c r="BK4" s="501"/>
      <c r="BL4" s="501"/>
      <c r="BM4" s="501"/>
      <c r="BN4" s="501"/>
      <c r="BO4" s="501"/>
      <c r="BP4" s="501"/>
      <c r="BQ4" s="501"/>
      <c r="BR4" s="501"/>
      <c r="BS4" s="501"/>
      <c r="BT4" s="502"/>
      <c r="BU4" s="503" t="s">
        <v>20</v>
      </c>
      <c r="BV4" s="503"/>
      <c r="BW4" s="503"/>
      <c r="BX4" s="478" t="s">
        <v>17</v>
      </c>
      <c r="BY4" s="479"/>
      <c r="BZ4" s="480"/>
      <c r="CA4" s="539" t="s">
        <v>18</v>
      </c>
      <c r="CB4" s="540"/>
      <c r="CC4" s="541"/>
      <c r="CD4" s="554" t="s">
        <v>19</v>
      </c>
      <c r="CE4" s="555"/>
      <c r="CF4" s="555"/>
      <c r="CG4" s="555"/>
      <c r="CH4" s="555"/>
      <c r="CI4" s="555"/>
      <c r="CJ4" s="555"/>
      <c r="CK4" s="555"/>
      <c r="CL4" s="555"/>
      <c r="CM4" s="555"/>
      <c r="CN4" s="555"/>
      <c r="CO4" s="555"/>
      <c r="CP4" s="555"/>
      <c r="CQ4" s="555"/>
      <c r="CR4" s="556"/>
      <c r="CS4" s="557" t="s">
        <v>20</v>
      </c>
      <c r="CT4" s="557"/>
      <c r="CU4" s="557"/>
      <c r="CV4" s="558" t="s">
        <v>17</v>
      </c>
      <c r="CW4" s="559"/>
      <c r="CX4" s="560"/>
      <c r="CY4" s="564" t="s">
        <v>18</v>
      </c>
      <c r="CZ4" s="565"/>
      <c r="DA4" s="566"/>
      <c r="DB4" s="570" t="s">
        <v>19</v>
      </c>
      <c r="DC4" s="571"/>
      <c r="DD4" s="571"/>
      <c r="DE4" s="571"/>
      <c r="DF4" s="571"/>
      <c r="DG4" s="571"/>
      <c r="DH4" s="571"/>
      <c r="DI4" s="571"/>
      <c r="DJ4" s="571"/>
      <c r="DK4" s="571"/>
      <c r="DL4" s="571"/>
      <c r="DM4" s="571"/>
      <c r="DN4" s="571"/>
      <c r="DO4" s="571"/>
      <c r="DP4" s="572"/>
      <c r="DQ4" s="511" t="s">
        <v>20</v>
      </c>
      <c r="DR4" s="512"/>
      <c r="DS4" s="513"/>
      <c r="DT4" s="517" t="s">
        <v>17</v>
      </c>
      <c r="DU4" s="518"/>
      <c r="DV4" s="519"/>
      <c r="DW4" s="523" t="s">
        <v>18</v>
      </c>
      <c r="DX4" s="524"/>
      <c r="DY4" s="525"/>
      <c r="DZ4" s="529" t="s">
        <v>19</v>
      </c>
      <c r="EA4" s="530"/>
      <c r="EB4" s="530"/>
      <c r="EC4" s="530"/>
      <c r="ED4" s="530"/>
      <c r="EE4" s="530"/>
      <c r="EF4" s="530"/>
      <c r="EG4" s="530"/>
      <c r="EH4" s="530"/>
      <c r="EI4" s="530"/>
      <c r="EJ4" s="530"/>
      <c r="EK4" s="530"/>
      <c r="EL4" s="530"/>
      <c r="EM4" s="530"/>
      <c r="EN4" s="531"/>
      <c r="EO4" s="532" t="s">
        <v>20</v>
      </c>
      <c r="EP4" s="532"/>
      <c r="EQ4" s="532"/>
      <c r="ER4" s="533" t="s">
        <v>17</v>
      </c>
      <c r="ES4" s="534"/>
      <c r="ET4" s="535"/>
      <c r="EU4" s="548" t="s">
        <v>18</v>
      </c>
      <c r="EV4" s="549"/>
      <c r="EW4" s="550"/>
      <c r="EX4" s="504" t="s">
        <v>19</v>
      </c>
      <c r="EY4" s="505"/>
      <c r="EZ4" s="505"/>
      <c r="FA4" s="505"/>
      <c r="FB4" s="505"/>
      <c r="FC4" s="505"/>
      <c r="FD4" s="505"/>
      <c r="FE4" s="505"/>
      <c r="FF4" s="505"/>
      <c r="FG4" s="505"/>
      <c r="FH4" s="505"/>
      <c r="FI4" s="505"/>
      <c r="FJ4" s="505"/>
      <c r="FK4" s="505"/>
      <c r="FL4" s="506"/>
      <c r="FM4" s="507" t="s">
        <v>20</v>
      </c>
      <c r="FN4" s="507"/>
      <c r="FO4" s="507"/>
      <c r="FP4" s="12"/>
    </row>
    <row r="5" spans="1:172" x14ac:dyDescent="0.25">
      <c r="A5" s="431"/>
      <c r="B5" s="431"/>
      <c r="C5" s="431"/>
      <c r="D5" s="454"/>
      <c r="E5" s="455"/>
      <c r="F5" s="456"/>
      <c r="G5" s="460"/>
      <c r="H5" s="461"/>
      <c r="I5" s="462"/>
      <c r="J5" s="508" t="s">
        <v>257</v>
      </c>
      <c r="K5" s="508"/>
      <c r="L5" s="509"/>
      <c r="M5" s="510" t="s">
        <v>258</v>
      </c>
      <c r="N5" s="508"/>
      <c r="O5" s="509"/>
      <c r="P5" s="510" t="s">
        <v>259</v>
      </c>
      <c r="Q5" s="508"/>
      <c r="R5" s="509"/>
      <c r="S5" s="510" t="s">
        <v>260</v>
      </c>
      <c r="T5" s="508"/>
      <c r="U5" s="509"/>
      <c r="V5" s="510" t="s">
        <v>21</v>
      </c>
      <c r="W5" s="508"/>
      <c r="X5" s="509"/>
      <c r="Y5" s="510" t="s">
        <v>20</v>
      </c>
      <c r="Z5" s="508"/>
      <c r="AA5" s="509"/>
      <c r="AB5" s="469"/>
      <c r="AC5" s="470"/>
      <c r="AD5" s="471"/>
      <c r="AE5" s="475"/>
      <c r="AF5" s="476"/>
      <c r="AG5" s="477"/>
      <c r="AH5" s="449" t="s">
        <v>257</v>
      </c>
      <c r="AI5" s="449"/>
      <c r="AJ5" s="450"/>
      <c r="AK5" s="448" t="s">
        <v>258</v>
      </c>
      <c r="AL5" s="449"/>
      <c r="AM5" s="450"/>
      <c r="AN5" s="448" t="s">
        <v>259</v>
      </c>
      <c r="AO5" s="449"/>
      <c r="AP5" s="450"/>
      <c r="AQ5" s="448" t="s">
        <v>260</v>
      </c>
      <c r="AR5" s="449"/>
      <c r="AS5" s="450"/>
      <c r="AT5" s="448" t="s">
        <v>21</v>
      </c>
      <c r="AU5" s="449"/>
      <c r="AV5" s="450"/>
      <c r="AW5" s="487"/>
      <c r="AX5" s="487"/>
      <c r="AY5" s="487"/>
      <c r="AZ5" s="491"/>
      <c r="BA5" s="492"/>
      <c r="BB5" s="493"/>
      <c r="BC5" s="497"/>
      <c r="BD5" s="498"/>
      <c r="BE5" s="499"/>
      <c r="BF5" s="484" t="s">
        <v>257</v>
      </c>
      <c r="BG5" s="484"/>
      <c r="BH5" s="485"/>
      <c r="BI5" s="486" t="s">
        <v>258</v>
      </c>
      <c r="BJ5" s="484"/>
      <c r="BK5" s="485"/>
      <c r="BL5" s="486" t="s">
        <v>259</v>
      </c>
      <c r="BM5" s="484"/>
      <c r="BN5" s="485"/>
      <c r="BO5" s="486" t="s">
        <v>260</v>
      </c>
      <c r="BP5" s="484"/>
      <c r="BQ5" s="485"/>
      <c r="BR5" s="486" t="s">
        <v>21</v>
      </c>
      <c r="BS5" s="484"/>
      <c r="BT5" s="485"/>
      <c r="BU5" s="503"/>
      <c r="BV5" s="503"/>
      <c r="BW5" s="503"/>
      <c r="BX5" s="481"/>
      <c r="BY5" s="482"/>
      <c r="BZ5" s="483"/>
      <c r="CA5" s="542"/>
      <c r="CB5" s="543"/>
      <c r="CC5" s="544"/>
      <c r="CD5" s="546" t="s">
        <v>257</v>
      </c>
      <c r="CE5" s="546"/>
      <c r="CF5" s="547"/>
      <c r="CG5" s="545" t="s">
        <v>265</v>
      </c>
      <c r="CH5" s="546"/>
      <c r="CI5" s="547"/>
      <c r="CJ5" s="545" t="s">
        <v>259</v>
      </c>
      <c r="CK5" s="546"/>
      <c r="CL5" s="547"/>
      <c r="CM5" s="545" t="s">
        <v>260</v>
      </c>
      <c r="CN5" s="546"/>
      <c r="CO5" s="547"/>
      <c r="CP5" s="545" t="s">
        <v>21</v>
      </c>
      <c r="CQ5" s="546"/>
      <c r="CR5" s="547"/>
      <c r="CS5" s="557"/>
      <c r="CT5" s="557"/>
      <c r="CU5" s="557"/>
      <c r="CV5" s="561"/>
      <c r="CW5" s="562"/>
      <c r="CX5" s="563"/>
      <c r="CY5" s="567"/>
      <c r="CZ5" s="568"/>
      <c r="DA5" s="569"/>
      <c r="DB5" s="573" t="s">
        <v>257</v>
      </c>
      <c r="DC5" s="574"/>
      <c r="DD5" s="575"/>
      <c r="DE5" s="573" t="s">
        <v>258</v>
      </c>
      <c r="DF5" s="574"/>
      <c r="DG5" s="575"/>
      <c r="DH5" s="573" t="s">
        <v>259</v>
      </c>
      <c r="DI5" s="574"/>
      <c r="DJ5" s="575"/>
      <c r="DK5" s="573" t="s">
        <v>260</v>
      </c>
      <c r="DL5" s="574"/>
      <c r="DM5" s="575"/>
      <c r="DN5" s="573" t="s">
        <v>21</v>
      </c>
      <c r="DO5" s="574"/>
      <c r="DP5" s="575"/>
      <c r="DQ5" s="514"/>
      <c r="DR5" s="515"/>
      <c r="DS5" s="516"/>
      <c r="DT5" s="520"/>
      <c r="DU5" s="521"/>
      <c r="DV5" s="522"/>
      <c r="DW5" s="526"/>
      <c r="DX5" s="527"/>
      <c r="DY5" s="528"/>
      <c r="DZ5" s="583" t="s">
        <v>257</v>
      </c>
      <c r="EA5" s="583"/>
      <c r="EB5" s="584"/>
      <c r="EC5" s="585" t="s">
        <v>258</v>
      </c>
      <c r="ED5" s="583"/>
      <c r="EE5" s="584"/>
      <c r="EF5" s="585" t="s">
        <v>259</v>
      </c>
      <c r="EG5" s="583"/>
      <c r="EH5" s="584"/>
      <c r="EI5" s="585" t="s">
        <v>260</v>
      </c>
      <c r="EJ5" s="583"/>
      <c r="EK5" s="584"/>
      <c r="EL5" s="585" t="s">
        <v>21</v>
      </c>
      <c r="EM5" s="583"/>
      <c r="EN5" s="584"/>
      <c r="EO5" s="532"/>
      <c r="EP5" s="532"/>
      <c r="EQ5" s="532"/>
      <c r="ER5" s="536"/>
      <c r="ES5" s="537"/>
      <c r="ET5" s="538"/>
      <c r="EU5" s="551"/>
      <c r="EV5" s="552"/>
      <c r="EW5" s="553"/>
      <c r="EX5" s="578" t="s">
        <v>257</v>
      </c>
      <c r="EY5" s="578"/>
      <c r="EZ5" s="579"/>
      <c r="FA5" s="580" t="s">
        <v>258</v>
      </c>
      <c r="FB5" s="578"/>
      <c r="FC5" s="579"/>
      <c r="FD5" s="580" t="s">
        <v>259</v>
      </c>
      <c r="FE5" s="578"/>
      <c r="FF5" s="579"/>
      <c r="FG5" s="580" t="s">
        <v>260</v>
      </c>
      <c r="FH5" s="578"/>
      <c r="FI5" s="579"/>
      <c r="FJ5" s="580" t="s">
        <v>21</v>
      </c>
      <c r="FK5" s="578"/>
      <c r="FL5" s="579"/>
      <c r="FM5" s="507"/>
      <c r="FN5" s="507"/>
      <c r="FO5" s="507"/>
      <c r="FP5" s="12"/>
    </row>
    <row r="6" spans="1:172" x14ac:dyDescent="0.25">
      <c r="A6" s="431"/>
      <c r="B6" s="431"/>
      <c r="C6" s="431"/>
      <c r="D6" s="13" t="s">
        <v>22</v>
      </c>
      <c r="E6" s="13" t="s">
        <v>23</v>
      </c>
      <c r="F6" s="13" t="s">
        <v>24</v>
      </c>
      <c r="G6" s="13" t="s">
        <v>22</v>
      </c>
      <c r="H6" s="13" t="s">
        <v>23</v>
      </c>
      <c r="I6" s="13" t="s">
        <v>24</v>
      </c>
      <c r="J6" s="13" t="s">
        <v>22</v>
      </c>
      <c r="K6" s="13" t="s">
        <v>23</v>
      </c>
      <c r="L6" s="13" t="s">
        <v>24</v>
      </c>
      <c r="M6" s="13" t="s">
        <v>22</v>
      </c>
      <c r="N6" s="13" t="s">
        <v>23</v>
      </c>
      <c r="O6" s="13" t="s">
        <v>24</v>
      </c>
      <c r="P6" s="13" t="s">
        <v>22</v>
      </c>
      <c r="Q6" s="13" t="s">
        <v>23</v>
      </c>
      <c r="R6" s="13" t="s">
        <v>24</v>
      </c>
      <c r="S6" s="13" t="s">
        <v>22</v>
      </c>
      <c r="T6" s="13" t="s">
        <v>23</v>
      </c>
      <c r="U6" s="13" t="s">
        <v>24</v>
      </c>
      <c r="V6" s="13" t="s">
        <v>22</v>
      </c>
      <c r="W6" s="13" t="s">
        <v>23</v>
      </c>
      <c r="X6" s="13" t="s">
        <v>24</v>
      </c>
      <c r="Y6" s="13" t="s">
        <v>22</v>
      </c>
      <c r="Z6" s="13" t="s">
        <v>23</v>
      </c>
      <c r="AA6" s="13" t="s">
        <v>24</v>
      </c>
      <c r="AB6" s="104" t="s">
        <v>22</v>
      </c>
      <c r="AC6" s="104" t="s">
        <v>23</v>
      </c>
      <c r="AD6" s="104" t="s">
        <v>24</v>
      </c>
      <c r="AE6" s="104" t="s">
        <v>22</v>
      </c>
      <c r="AF6" s="104" t="s">
        <v>23</v>
      </c>
      <c r="AG6" s="104" t="s">
        <v>24</v>
      </c>
      <c r="AH6" s="104" t="s">
        <v>22</v>
      </c>
      <c r="AI6" s="104" t="s">
        <v>23</v>
      </c>
      <c r="AJ6" s="104" t="s">
        <v>24</v>
      </c>
      <c r="AK6" s="104" t="s">
        <v>22</v>
      </c>
      <c r="AL6" s="104" t="s">
        <v>23</v>
      </c>
      <c r="AM6" s="104" t="s">
        <v>24</v>
      </c>
      <c r="AN6" s="104" t="s">
        <v>22</v>
      </c>
      <c r="AO6" s="104" t="s">
        <v>23</v>
      </c>
      <c r="AP6" s="104" t="s">
        <v>24</v>
      </c>
      <c r="AQ6" s="104" t="s">
        <v>22</v>
      </c>
      <c r="AR6" s="104" t="s">
        <v>23</v>
      </c>
      <c r="AS6" s="104" t="s">
        <v>24</v>
      </c>
      <c r="AT6" s="104" t="s">
        <v>22</v>
      </c>
      <c r="AU6" s="104" t="s">
        <v>23</v>
      </c>
      <c r="AV6" s="104" t="s">
        <v>24</v>
      </c>
      <c r="AW6" s="104" t="s">
        <v>22</v>
      </c>
      <c r="AX6" s="104" t="s">
        <v>23</v>
      </c>
      <c r="AY6" s="104" t="s">
        <v>24</v>
      </c>
      <c r="AZ6" s="106" t="s">
        <v>22</v>
      </c>
      <c r="BA6" s="106" t="s">
        <v>23</v>
      </c>
      <c r="BB6" s="106" t="s">
        <v>24</v>
      </c>
      <c r="BC6" s="106" t="s">
        <v>22</v>
      </c>
      <c r="BD6" s="106" t="s">
        <v>23</v>
      </c>
      <c r="BE6" s="106" t="s">
        <v>24</v>
      </c>
      <c r="BF6" s="106" t="s">
        <v>22</v>
      </c>
      <c r="BG6" s="106" t="s">
        <v>23</v>
      </c>
      <c r="BH6" s="106" t="s">
        <v>24</v>
      </c>
      <c r="BI6" s="106" t="s">
        <v>22</v>
      </c>
      <c r="BJ6" s="106" t="s">
        <v>23</v>
      </c>
      <c r="BK6" s="106" t="s">
        <v>24</v>
      </c>
      <c r="BL6" s="106" t="s">
        <v>22</v>
      </c>
      <c r="BM6" s="106" t="s">
        <v>23</v>
      </c>
      <c r="BN6" s="106" t="s">
        <v>24</v>
      </c>
      <c r="BO6" s="106" t="s">
        <v>22</v>
      </c>
      <c r="BP6" s="106" t="s">
        <v>23</v>
      </c>
      <c r="BQ6" s="106" t="s">
        <v>24</v>
      </c>
      <c r="BR6" s="106" t="s">
        <v>22</v>
      </c>
      <c r="BS6" s="106" t="s">
        <v>23</v>
      </c>
      <c r="BT6" s="106" t="s">
        <v>24</v>
      </c>
      <c r="BU6" s="106" t="s">
        <v>22</v>
      </c>
      <c r="BV6" s="106" t="s">
        <v>23</v>
      </c>
      <c r="BW6" s="106" t="s">
        <v>24</v>
      </c>
      <c r="BX6" s="105" t="s">
        <v>22</v>
      </c>
      <c r="BY6" s="105" t="s">
        <v>23</v>
      </c>
      <c r="BZ6" s="105" t="s">
        <v>24</v>
      </c>
      <c r="CA6" s="105" t="s">
        <v>22</v>
      </c>
      <c r="CB6" s="105" t="s">
        <v>23</v>
      </c>
      <c r="CC6" s="105" t="s">
        <v>24</v>
      </c>
      <c r="CD6" s="105" t="s">
        <v>22</v>
      </c>
      <c r="CE6" s="105" t="s">
        <v>23</v>
      </c>
      <c r="CF6" s="105" t="s">
        <v>24</v>
      </c>
      <c r="CG6" s="105" t="s">
        <v>22</v>
      </c>
      <c r="CH6" s="105" t="s">
        <v>23</v>
      </c>
      <c r="CI6" s="105" t="s">
        <v>24</v>
      </c>
      <c r="CJ6" s="105" t="s">
        <v>22</v>
      </c>
      <c r="CK6" s="105" t="s">
        <v>23</v>
      </c>
      <c r="CL6" s="105" t="s">
        <v>24</v>
      </c>
      <c r="CM6" s="105" t="s">
        <v>22</v>
      </c>
      <c r="CN6" s="105" t="s">
        <v>23</v>
      </c>
      <c r="CO6" s="105" t="s">
        <v>24</v>
      </c>
      <c r="CP6" s="105" t="s">
        <v>22</v>
      </c>
      <c r="CQ6" s="105" t="s">
        <v>23</v>
      </c>
      <c r="CR6" s="105" t="s">
        <v>24</v>
      </c>
      <c r="CS6" s="105" t="s">
        <v>22</v>
      </c>
      <c r="CT6" s="105" t="s">
        <v>23</v>
      </c>
      <c r="CU6" s="105" t="s">
        <v>24</v>
      </c>
      <c r="CV6" s="107" t="s">
        <v>22</v>
      </c>
      <c r="CW6" s="107" t="s">
        <v>23</v>
      </c>
      <c r="CX6" s="107" t="s">
        <v>24</v>
      </c>
      <c r="CY6" s="107" t="s">
        <v>22</v>
      </c>
      <c r="CZ6" s="107" t="s">
        <v>23</v>
      </c>
      <c r="DA6" s="107" t="s">
        <v>24</v>
      </c>
      <c r="DB6" s="107" t="s">
        <v>22</v>
      </c>
      <c r="DC6" s="107" t="s">
        <v>23</v>
      </c>
      <c r="DD6" s="107" t="s">
        <v>24</v>
      </c>
      <c r="DE6" s="107" t="s">
        <v>22</v>
      </c>
      <c r="DF6" s="107" t="s">
        <v>23</v>
      </c>
      <c r="DG6" s="107" t="s">
        <v>24</v>
      </c>
      <c r="DH6" s="107" t="s">
        <v>22</v>
      </c>
      <c r="DI6" s="107" t="s">
        <v>23</v>
      </c>
      <c r="DJ6" s="107" t="s">
        <v>24</v>
      </c>
      <c r="DK6" s="107" t="s">
        <v>22</v>
      </c>
      <c r="DL6" s="107" t="s">
        <v>23</v>
      </c>
      <c r="DM6" s="107" t="s">
        <v>24</v>
      </c>
      <c r="DN6" s="107" t="s">
        <v>22</v>
      </c>
      <c r="DO6" s="107" t="s">
        <v>23</v>
      </c>
      <c r="DP6" s="107" t="s">
        <v>24</v>
      </c>
      <c r="DQ6" s="107" t="s">
        <v>22</v>
      </c>
      <c r="DR6" s="107" t="s">
        <v>23</v>
      </c>
      <c r="DS6" s="107" t="s">
        <v>24</v>
      </c>
      <c r="DT6" s="110" t="s">
        <v>22</v>
      </c>
      <c r="DU6" s="110" t="s">
        <v>23</v>
      </c>
      <c r="DV6" s="110" t="s">
        <v>24</v>
      </c>
      <c r="DW6" s="110" t="s">
        <v>22</v>
      </c>
      <c r="DX6" s="110" t="s">
        <v>23</v>
      </c>
      <c r="DY6" s="110" t="s">
        <v>24</v>
      </c>
      <c r="DZ6" s="110" t="s">
        <v>22</v>
      </c>
      <c r="EA6" s="110" t="s">
        <v>23</v>
      </c>
      <c r="EB6" s="110" t="s">
        <v>24</v>
      </c>
      <c r="EC6" s="110" t="s">
        <v>22</v>
      </c>
      <c r="ED6" s="110" t="s">
        <v>23</v>
      </c>
      <c r="EE6" s="110" t="s">
        <v>24</v>
      </c>
      <c r="EF6" s="110" t="s">
        <v>22</v>
      </c>
      <c r="EG6" s="110" t="s">
        <v>23</v>
      </c>
      <c r="EH6" s="110" t="s">
        <v>24</v>
      </c>
      <c r="EI6" s="110" t="s">
        <v>22</v>
      </c>
      <c r="EJ6" s="110" t="s">
        <v>23</v>
      </c>
      <c r="EK6" s="110" t="s">
        <v>24</v>
      </c>
      <c r="EL6" s="110" t="s">
        <v>22</v>
      </c>
      <c r="EM6" s="110" t="s">
        <v>23</v>
      </c>
      <c r="EN6" s="110" t="s">
        <v>24</v>
      </c>
      <c r="EO6" s="110" t="s">
        <v>22</v>
      </c>
      <c r="EP6" s="110" t="s">
        <v>23</v>
      </c>
      <c r="EQ6" s="110" t="s">
        <v>24</v>
      </c>
      <c r="ER6" s="109" t="s">
        <v>22</v>
      </c>
      <c r="ES6" s="109" t="s">
        <v>23</v>
      </c>
      <c r="ET6" s="109" t="s">
        <v>24</v>
      </c>
      <c r="EU6" s="109" t="s">
        <v>22</v>
      </c>
      <c r="EV6" s="109" t="s">
        <v>23</v>
      </c>
      <c r="EW6" s="109" t="s">
        <v>24</v>
      </c>
      <c r="EX6" s="109" t="s">
        <v>22</v>
      </c>
      <c r="EY6" s="109" t="s">
        <v>23</v>
      </c>
      <c r="EZ6" s="109" t="s">
        <v>24</v>
      </c>
      <c r="FA6" s="109" t="s">
        <v>22</v>
      </c>
      <c r="FB6" s="109" t="s">
        <v>23</v>
      </c>
      <c r="FC6" s="109" t="s">
        <v>24</v>
      </c>
      <c r="FD6" s="109" t="s">
        <v>22</v>
      </c>
      <c r="FE6" s="109" t="s">
        <v>23</v>
      </c>
      <c r="FF6" s="109" t="s">
        <v>24</v>
      </c>
      <c r="FG6" s="109" t="s">
        <v>22</v>
      </c>
      <c r="FH6" s="109" t="s">
        <v>23</v>
      </c>
      <c r="FI6" s="109" t="s">
        <v>24</v>
      </c>
      <c r="FJ6" s="109" t="s">
        <v>22</v>
      </c>
      <c r="FK6" s="109" t="s">
        <v>23</v>
      </c>
      <c r="FL6" s="109" t="s">
        <v>24</v>
      </c>
      <c r="FM6" s="109" t="s">
        <v>22</v>
      </c>
      <c r="FN6" s="109" t="s">
        <v>23</v>
      </c>
      <c r="FO6" s="109" t="s">
        <v>24</v>
      </c>
      <c r="FP6" s="12"/>
    </row>
    <row r="7" spans="1:172" x14ac:dyDescent="0.25">
      <c r="A7" s="85">
        <v>1</v>
      </c>
      <c r="B7" s="581" t="s">
        <v>390</v>
      </c>
      <c r="C7" s="582"/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15">
        <f>SUM(D7,G7,J7,M7,P7,S7,V7,)</f>
        <v>0</v>
      </c>
      <c r="Z7" s="15">
        <f>SUM(E7,H7,K7,N7,Q7,T7,W7,)</f>
        <v>0</v>
      </c>
      <c r="AA7" s="15">
        <f>SUM(F7,I7,L7,O7,R7,U7,X7,)</f>
        <v>0</v>
      </c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16">
        <f>SUM(AB7,AE7,AH7,AK7,AN7,AQ7,AT7,)</f>
        <v>0</v>
      </c>
      <c r="AX7" s="16">
        <f>SUM(AC7,AF7,AI7,AL7,AO7,AR7,AU7,)</f>
        <v>0</v>
      </c>
      <c r="AY7" s="16">
        <f>SUM(AD7,AG7,AJ7,AM7,AP7,AS7,AV7,)</f>
        <v>0</v>
      </c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17">
        <f>SUM(AZ7,BC7,BF7,BI7,BL7,BO7,BR7,)</f>
        <v>0</v>
      </c>
      <c r="BV7" s="17">
        <f>SUM(BA7,BD7,BG7,BJ7,BM7,BP7,BS7,)</f>
        <v>0</v>
      </c>
      <c r="BW7" s="17">
        <f>SUM(BB7,BE7,BH7,BK7,BN7,BQ7,BT7,)</f>
        <v>0</v>
      </c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18">
        <f>SUM(BX7,CA7,CD7,CG7,CJ7,CM7,CP7,)</f>
        <v>0</v>
      </c>
      <c r="CT7" s="18">
        <f>SUM(BY7,CB7,CE7,CH7,CK7,CN7,CQ7,)</f>
        <v>0</v>
      </c>
      <c r="CU7" s="18">
        <f>SUM(BZ7,CC7,CF7,CI7,CL7,CO7,CR7,)</f>
        <v>0</v>
      </c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19">
        <f>SUM(CV7,CY7,DB7,DE7,DH7,DK7,DN7,)</f>
        <v>0</v>
      </c>
      <c r="DR7" s="19">
        <f>SUM(CW7,CZ7,DC7,DF7,DI7,DL7,DO7,)</f>
        <v>0</v>
      </c>
      <c r="DS7" s="19">
        <f>SUM(CX7,DA7,DD7,DG7,DJ7,DM7,DP7,)</f>
        <v>0</v>
      </c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86">
        <f>SUM(DT7,DW7,DZ7,EC7,EF7,EI7,EL7,)</f>
        <v>0</v>
      </c>
      <c r="EP7" s="86">
        <f>SUM(DU7,DX7,EA7,ED7,EG7,EJ7,EM7,)</f>
        <v>0</v>
      </c>
      <c r="EQ7" s="86">
        <f>SUM(DV7,DY7,EB7,EE7,EH7,EK7,EN7,)</f>
        <v>0</v>
      </c>
      <c r="ER7" s="20">
        <f t="shared" ref="ER7:FL7" si="0">SUM(D7,AB7,AZ7,BX7,CV7,DT7)</f>
        <v>0</v>
      </c>
      <c r="ES7" s="20">
        <f t="shared" si="0"/>
        <v>0</v>
      </c>
      <c r="ET7" s="20">
        <f t="shared" si="0"/>
        <v>0</v>
      </c>
      <c r="EU7" s="20">
        <f t="shared" si="0"/>
        <v>0</v>
      </c>
      <c r="EV7" s="20">
        <f t="shared" si="0"/>
        <v>0</v>
      </c>
      <c r="EW7" s="20">
        <f t="shared" si="0"/>
        <v>0</v>
      </c>
      <c r="EX7" s="20">
        <f t="shared" si="0"/>
        <v>0</v>
      </c>
      <c r="EY7" s="20">
        <f t="shared" si="0"/>
        <v>0</v>
      </c>
      <c r="EZ7" s="20">
        <f t="shared" si="0"/>
        <v>0</v>
      </c>
      <c r="FA7" s="20">
        <f t="shared" si="0"/>
        <v>0</v>
      </c>
      <c r="FB7" s="20">
        <f t="shared" si="0"/>
        <v>0</v>
      </c>
      <c r="FC7" s="20">
        <f t="shared" si="0"/>
        <v>0</v>
      </c>
      <c r="FD7" s="20">
        <f t="shared" si="0"/>
        <v>0</v>
      </c>
      <c r="FE7" s="20">
        <f>SUM(Q7,AO7,BM7,CK7,DI7,EG7)</f>
        <v>0</v>
      </c>
      <c r="FF7" s="20">
        <f t="shared" si="0"/>
        <v>0</v>
      </c>
      <c r="FG7" s="20">
        <f t="shared" si="0"/>
        <v>0</v>
      </c>
      <c r="FH7" s="20">
        <f t="shared" si="0"/>
        <v>0</v>
      </c>
      <c r="FI7" s="20">
        <f t="shared" si="0"/>
        <v>0</v>
      </c>
      <c r="FJ7" s="20">
        <f t="shared" si="0"/>
        <v>0</v>
      </c>
      <c r="FK7" s="20">
        <f t="shared" si="0"/>
        <v>0</v>
      </c>
      <c r="FL7" s="20">
        <f t="shared" si="0"/>
        <v>0</v>
      </c>
      <c r="FM7" s="21">
        <f>SUM(ER7,EU7,EX7,FA7,FD7,FG7,FJ7,)</f>
        <v>0</v>
      </c>
      <c r="FN7" s="21">
        <f>SUM(ES7,EV7,EY7,FB7,FE7,FH7,FK7,)</f>
        <v>0</v>
      </c>
      <c r="FO7" s="21">
        <f>SUM(ET7,EW7,EZ7,FC7,FF7,FI7,FL7,)</f>
        <v>0</v>
      </c>
      <c r="FP7" s="12"/>
    </row>
    <row r="8" spans="1:172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2"/>
      <c r="AX8" s="12"/>
      <c r="AY8" s="12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2"/>
      <c r="BV8" s="12"/>
      <c r="BW8" s="12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2"/>
      <c r="CT8" s="12"/>
      <c r="CU8" s="12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2"/>
      <c r="DR8" s="12"/>
      <c r="DS8" s="12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</row>
    <row r="9" spans="1:172" ht="18.75" x14ac:dyDescent="0.3">
      <c r="A9" s="23" t="s">
        <v>387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576" t="s">
        <v>167</v>
      </c>
      <c r="FN9" s="576"/>
      <c r="FO9" s="576"/>
      <c r="FP9" s="12"/>
    </row>
    <row r="10" spans="1:172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214">
        <f>'№1. Итоговое кол-во организаций'!I20</f>
        <v>0</v>
      </c>
      <c r="FN10" s="327">
        <f>'№1. Итоговое кол-во организаций'!N20</f>
        <v>0</v>
      </c>
      <c r="FO10" s="327">
        <f>'№1. Итоговое кол-во организаций'!S20</f>
        <v>0</v>
      </c>
      <c r="FP10" s="12"/>
    </row>
    <row r="11" spans="1:172" ht="69.75" customHeight="1" x14ac:dyDescent="0.25">
      <c r="A11" s="577" t="s">
        <v>157</v>
      </c>
      <c r="B11" s="577"/>
      <c r="C11" s="577"/>
      <c r="D11" s="577"/>
      <c r="E11" s="577"/>
      <c r="F11" s="577"/>
      <c r="G11" s="577"/>
      <c r="H11" s="577"/>
      <c r="I11" s="577"/>
      <c r="J11" s="577"/>
      <c r="K11" s="577"/>
      <c r="L11" s="577"/>
      <c r="M11" s="577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</row>
    <row r="12" spans="1:172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</row>
    <row r="13" spans="1:172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</row>
    <row r="14" spans="1:172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</row>
    <row r="15" spans="1:17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</row>
  </sheetData>
  <sheetProtection algorithmName="SHA-512" hashValue="jmy/pmwvb1AIf54SFhK2ZrxUufr6fT+jiP89A+TFfOj8iQI6yzD47ZHf6T7cyzoavEQnu+3l0bIMBtdPvazsQA==" saltValue="wu87DLYdms3wQ+8qQmho/A==" spinCount="100000" sheet="1" objects="1" scenarios="1"/>
  <mergeCells count="76">
    <mergeCell ref="A11:M11"/>
    <mergeCell ref="FM9:FO9"/>
    <mergeCell ref="BU4:BW5"/>
    <mergeCell ref="DK5:DM5"/>
    <mergeCell ref="DN5:DP5"/>
    <mergeCell ref="EX4:FL4"/>
    <mergeCell ref="FM4:FO5"/>
    <mergeCell ref="EX5:EZ5"/>
    <mergeCell ref="FA5:FC5"/>
    <mergeCell ref="FD5:FF5"/>
    <mergeCell ref="FG5:FI5"/>
    <mergeCell ref="FJ5:FL5"/>
    <mergeCell ref="CS4:CU5"/>
    <mergeCell ref="CV4:CX5"/>
    <mergeCell ref="CY4:DA5"/>
    <mergeCell ref="DB4:DP4"/>
    <mergeCell ref="A1:FO1"/>
    <mergeCell ref="AB3:AY3"/>
    <mergeCell ref="AZ3:BW3"/>
    <mergeCell ref="BX3:CU3"/>
    <mergeCell ref="CV3:DS3"/>
    <mergeCell ref="ER3:FO3"/>
    <mergeCell ref="B3:C6"/>
    <mergeCell ref="A3:A6"/>
    <mergeCell ref="AH4:AV4"/>
    <mergeCell ref="V5:X5"/>
    <mergeCell ref="Y5:AA5"/>
    <mergeCell ref="AH5:AJ5"/>
    <mergeCell ref="DQ4:DS5"/>
    <mergeCell ref="ER4:ET5"/>
    <mergeCell ref="EU4:EW5"/>
    <mergeCell ref="DH5:DJ5"/>
    <mergeCell ref="CD5:CF5"/>
    <mergeCell ref="CM5:CO5"/>
    <mergeCell ref="CG5:CI5"/>
    <mergeCell ref="CJ5:CL5"/>
    <mergeCell ref="DB5:DD5"/>
    <mergeCell ref="DE5:DG5"/>
    <mergeCell ref="CD4:CR4"/>
    <mergeCell ref="D3:AA3"/>
    <mergeCell ref="CP5:CR5"/>
    <mergeCell ref="AB4:AD5"/>
    <mergeCell ref="AE4:AG5"/>
    <mergeCell ref="AN5:AP5"/>
    <mergeCell ref="AQ5:AS5"/>
    <mergeCell ref="AT5:AV5"/>
    <mergeCell ref="D4:F5"/>
    <mergeCell ref="G4:I5"/>
    <mergeCell ref="J4:X4"/>
    <mergeCell ref="CA4:CC5"/>
    <mergeCell ref="BX4:BZ5"/>
    <mergeCell ref="BO5:BQ5"/>
    <mergeCell ref="BR5:BT5"/>
    <mergeCell ref="DT3:EQ3"/>
    <mergeCell ref="DT4:DV5"/>
    <mergeCell ref="DW4:DY5"/>
    <mergeCell ref="DZ4:EN4"/>
    <mergeCell ref="EO4:EQ5"/>
    <mergeCell ref="DZ5:EB5"/>
    <mergeCell ref="EC5:EE5"/>
    <mergeCell ref="EF5:EH5"/>
    <mergeCell ref="EI5:EK5"/>
    <mergeCell ref="EL5:EN5"/>
    <mergeCell ref="J5:L5"/>
    <mergeCell ref="BF5:BH5"/>
    <mergeCell ref="BI5:BK5"/>
    <mergeCell ref="BL5:BN5"/>
    <mergeCell ref="B7:C7"/>
    <mergeCell ref="S5:U5"/>
    <mergeCell ref="AW4:AY5"/>
    <mergeCell ref="AZ4:BB5"/>
    <mergeCell ref="BC4:BE5"/>
    <mergeCell ref="BF4:BT4"/>
    <mergeCell ref="AK5:AM5"/>
    <mergeCell ref="M5:O5"/>
    <mergeCell ref="P5:R5"/>
  </mergeCells>
  <pageMargins left="0.7" right="0.7" top="0.75" bottom="0.75" header="0.3" footer="0.3"/>
  <pageSetup paperSize="9" scale="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15"/>
  <sheetViews>
    <sheetView view="pageBreakPreview" zoomScale="90" zoomScaleSheetLayoutView="90" workbookViewId="0">
      <selection activeCell="Y7" sqref="Y7"/>
    </sheetView>
  </sheetViews>
  <sheetFormatPr defaultRowHeight="15" x14ac:dyDescent="0.25"/>
  <cols>
    <col min="1" max="1" width="6.7109375" customWidth="1"/>
    <col min="21" max="21" width="9.7109375" customWidth="1"/>
    <col min="45" max="45" width="11.42578125" customWidth="1"/>
    <col min="69" max="69" width="10.140625" customWidth="1"/>
    <col min="93" max="93" width="10.28515625" customWidth="1"/>
    <col min="117" max="117" width="10" customWidth="1"/>
    <col min="141" max="141" width="10.42578125" customWidth="1"/>
    <col min="165" max="165" width="10.7109375" customWidth="1"/>
    <col min="169" max="169" width="10.42578125" bestFit="1" customWidth="1"/>
  </cols>
  <sheetData>
    <row r="1" spans="1:172" s="43" customFormat="1" ht="18.75" x14ac:dyDescent="0.3">
      <c r="A1" s="430" t="s">
        <v>319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0"/>
      <c r="BA1" s="430"/>
      <c r="BB1" s="430"/>
      <c r="BC1" s="430"/>
      <c r="BD1" s="430"/>
      <c r="BE1" s="430"/>
      <c r="BF1" s="430"/>
      <c r="BG1" s="430"/>
      <c r="BH1" s="430"/>
      <c r="BI1" s="430"/>
      <c r="BJ1" s="430"/>
      <c r="BK1" s="430"/>
      <c r="BL1" s="430"/>
      <c r="BM1" s="430"/>
      <c r="BN1" s="430"/>
      <c r="BO1" s="430"/>
      <c r="BP1" s="430"/>
      <c r="BQ1" s="430"/>
      <c r="BR1" s="430"/>
      <c r="BS1" s="430"/>
      <c r="BT1" s="430"/>
      <c r="BU1" s="430"/>
      <c r="BV1" s="430"/>
      <c r="BW1" s="430"/>
      <c r="BX1" s="430"/>
      <c r="BY1" s="430"/>
      <c r="BZ1" s="430"/>
      <c r="CA1" s="430"/>
      <c r="CB1" s="430"/>
      <c r="CC1" s="430"/>
      <c r="CD1" s="430"/>
      <c r="CE1" s="430"/>
      <c r="CF1" s="430"/>
      <c r="CG1" s="430"/>
      <c r="CH1" s="430"/>
      <c r="CI1" s="430"/>
      <c r="CJ1" s="430"/>
      <c r="CK1" s="430"/>
      <c r="CL1" s="430"/>
      <c r="CM1" s="430"/>
      <c r="CN1" s="430"/>
      <c r="CO1" s="430"/>
      <c r="CP1" s="430"/>
      <c r="CQ1" s="430"/>
      <c r="CR1" s="430"/>
      <c r="CS1" s="430"/>
      <c r="CT1" s="430"/>
      <c r="CU1" s="430"/>
      <c r="CV1" s="430"/>
      <c r="CW1" s="430"/>
      <c r="CX1" s="430"/>
      <c r="CY1" s="430"/>
      <c r="CZ1" s="430"/>
      <c r="DA1" s="430"/>
      <c r="DB1" s="430"/>
      <c r="DC1" s="430"/>
      <c r="DD1" s="430"/>
      <c r="DE1" s="430"/>
      <c r="DF1" s="430"/>
      <c r="DG1" s="430"/>
      <c r="DH1" s="430"/>
      <c r="DI1" s="430"/>
      <c r="DJ1" s="430"/>
      <c r="DK1" s="430"/>
      <c r="DL1" s="430"/>
      <c r="DM1" s="430"/>
      <c r="DN1" s="430"/>
      <c r="DO1" s="430"/>
      <c r="DP1" s="430"/>
      <c r="DQ1" s="430"/>
      <c r="DR1" s="430"/>
      <c r="DS1" s="430"/>
      <c r="DT1" s="430"/>
      <c r="DU1" s="430"/>
      <c r="DV1" s="430"/>
      <c r="DW1" s="430"/>
      <c r="DX1" s="430"/>
      <c r="DY1" s="430"/>
      <c r="DZ1" s="430"/>
      <c r="EA1" s="430"/>
      <c r="EB1" s="430"/>
      <c r="EC1" s="430"/>
      <c r="ED1" s="430"/>
      <c r="EE1" s="430"/>
      <c r="EF1" s="430"/>
      <c r="EG1" s="430"/>
      <c r="EH1" s="430"/>
      <c r="EI1" s="430"/>
      <c r="EJ1" s="430"/>
      <c r="EK1" s="430"/>
      <c r="EL1" s="430"/>
      <c r="EM1" s="430"/>
      <c r="EN1" s="430"/>
      <c r="EO1" s="430"/>
      <c r="EP1" s="430"/>
      <c r="EQ1" s="430"/>
      <c r="ER1" s="430"/>
      <c r="ES1" s="430"/>
      <c r="ET1" s="430"/>
      <c r="EU1" s="430"/>
      <c r="EV1" s="430"/>
      <c r="EW1" s="430"/>
      <c r="EX1" s="430"/>
      <c r="EY1" s="430"/>
      <c r="EZ1" s="430"/>
      <c r="FA1" s="430"/>
      <c r="FB1" s="430"/>
      <c r="FC1" s="430"/>
      <c r="FD1" s="430"/>
      <c r="FE1" s="430"/>
      <c r="FF1" s="430"/>
      <c r="FG1" s="430"/>
      <c r="FH1" s="430"/>
      <c r="FI1" s="430"/>
      <c r="FJ1" s="430"/>
      <c r="FK1" s="430"/>
      <c r="FL1" s="430"/>
      <c r="FM1" s="430"/>
      <c r="FN1" s="430"/>
      <c r="FO1" s="430"/>
      <c r="FP1" s="83"/>
    </row>
    <row r="2" spans="1:172" s="43" customFormat="1" ht="18.75" x14ac:dyDescent="0.3">
      <c r="A2" s="326"/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6"/>
      <c r="AE2" s="326"/>
      <c r="AF2" s="326"/>
      <c r="AG2" s="326"/>
      <c r="AH2" s="326"/>
      <c r="AI2" s="326"/>
      <c r="AJ2" s="326"/>
      <c r="AK2" s="326"/>
      <c r="AL2" s="326"/>
      <c r="AM2" s="326"/>
      <c r="AN2" s="326"/>
      <c r="AO2" s="326"/>
      <c r="AP2" s="326"/>
      <c r="AQ2" s="326"/>
      <c r="AR2" s="326"/>
      <c r="AS2" s="326"/>
      <c r="AT2" s="326"/>
      <c r="AU2" s="326"/>
      <c r="AV2" s="326"/>
      <c r="AW2" s="326"/>
      <c r="AX2" s="326"/>
      <c r="AY2" s="326"/>
      <c r="AZ2" s="326"/>
      <c r="BA2" s="326"/>
      <c r="BB2" s="326"/>
      <c r="BC2" s="326"/>
      <c r="BD2" s="326"/>
      <c r="BE2" s="326"/>
      <c r="BF2" s="326"/>
      <c r="BG2" s="326"/>
      <c r="BH2" s="326"/>
      <c r="BI2" s="326"/>
      <c r="BJ2" s="326"/>
      <c r="BK2" s="326"/>
      <c r="BL2" s="326"/>
      <c r="BM2" s="326"/>
      <c r="BN2" s="326"/>
      <c r="BO2" s="326"/>
      <c r="BP2" s="326"/>
      <c r="BQ2" s="326"/>
      <c r="BR2" s="326"/>
      <c r="BS2" s="326"/>
      <c r="BT2" s="326"/>
      <c r="BU2" s="326"/>
      <c r="BV2" s="326"/>
      <c r="BW2" s="326"/>
      <c r="BX2" s="326"/>
      <c r="BY2" s="326"/>
      <c r="BZ2" s="326"/>
      <c r="CA2" s="326"/>
      <c r="CB2" s="326"/>
      <c r="CC2" s="326"/>
      <c r="CD2" s="326"/>
      <c r="CE2" s="326"/>
      <c r="CF2" s="326"/>
      <c r="CG2" s="326"/>
      <c r="CH2" s="326"/>
      <c r="CI2" s="326"/>
      <c r="CJ2" s="326"/>
      <c r="CK2" s="326"/>
      <c r="CL2" s="326"/>
      <c r="CM2" s="326"/>
      <c r="CN2" s="326"/>
      <c r="CO2" s="326"/>
      <c r="CP2" s="326"/>
      <c r="CQ2" s="326"/>
      <c r="CR2" s="326"/>
      <c r="CS2" s="326"/>
      <c r="CT2" s="326"/>
      <c r="CU2" s="326"/>
      <c r="CV2" s="326"/>
      <c r="CW2" s="326"/>
      <c r="CX2" s="326"/>
      <c r="CY2" s="326"/>
      <c r="CZ2" s="326"/>
      <c r="DA2" s="326"/>
      <c r="DB2" s="326"/>
      <c r="DC2" s="326"/>
      <c r="DD2" s="326"/>
      <c r="DE2" s="326"/>
      <c r="DF2" s="326"/>
      <c r="DG2" s="326"/>
      <c r="DH2" s="326"/>
      <c r="DI2" s="326"/>
      <c r="DJ2" s="326"/>
      <c r="DK2" s="326"/>
      <c r="DL2" s="326"/>
      <c r="DM2" s="326"/>
      <c r="DN2" s="326"/>
      <c r="DO2" s="326"/>
      <c r="DP2" s="326"/>
      <c r="DQ2" s="326"/>
      <c r="DR2" s="326"/>
      <c r="DS2" s="326"/>
      <c r="DT2" s="326"/>
      <c r="DU2" s="326"/>
      <c r="DV2" s="326"/>
      <c r="DW2" s="326"/>
      <c r="DX2" s="326"/>
      <c r="DY2" s="326"/>
      <c r="DZ2" s="326"/>
      <c r="EA2" s="326"/>
      <c r="EB2" s="326"/>
      <c r="EC2" s="326"/>
      <c r="ED2" s="326"/>
      <c r="EE2" s="326"/>
      <c r="EF2" s="326"/>
      <c r="EG2" s="326"/>
      <c r="EH2" s="326"/>
      <c r="EI2" s="326"/>
      <c r="EJ2" s="326"/>
      <c r="EK2" s="326"/>
      <c r="EL2" s="326"/>
      <c r="EM2" s="326"/>
      <c r="EN2" s="326"/>
      <c r="EO2" s="326"/>
      <c r="EP2" s="326"/>
      <c r="EQ2" s="326"/>
      <c r="ER2" s="326"/>
      <c r="ES2" s="326"/>
      <c r="ET2" s="326"/>
      <c r="EU2" s="326"/>
      <c r="EV2" s="326"/>
      <c r="EW2" s="326"/>
      <c r="EX2" s="326"/>
      <c r="EY2" s="326"/>
      <c r="EZ2" s="326"/>
      <c r="FA2" s="326"/>
      <c r="FB2" s="326"/>
      <c r="FC2" s="326"/>
      <c r="FD2" s="326"/>
      <c r="FE2" s="326"/>
      <c r="FF2" s="326"/>
      <c r="FG2" s="326"/>
      <c r="FH2" s="326"/>
      <c r="FI2" s="326"/>
      <c r="FJ2" s="326"/>
      <c r="FK2" s="326"/>
      <c r="FL2" s="326"/>
      <c r="FM2" s="326"/>
      <c r="FN2" s="326"/>
      <c r="FO2" s="326"/>
      <c r="FP2" s="83"/>
    </row>
    <row r="3" spans="1:172" s="1" customFormat="1" ht="15" customHeight="1" x14ac:dyDescent="0.25">
      <c r="A3" s="431" t="s">
        <v>36</v>
      </c>
      <c r="B3" s="431" t="s">
        <v>25</v>
      </c>
      <c r="C3" s="431"/>
      <c r="D3" s="432" t="s">
        <v>45</v>
      </c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4"/>
      <c r="AB3" s="435" t="s">
        <v>13</v>
      </c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  <c r="AP3" s="435"/>
      <c r="AQ3" s="435"/>
      <c r="AR3" s="435"/>
      <c r="AS3" s="435"/>
      <c r="AT3" s="435"/>
      <c r="AU3" s="435"/>
      <c r="AV3" s="435"/>
      <c r="AW3" s="435"/>
      <c r="AX3" s="435"/>
      <c r="AY3" s="435"/>
      <c r="AZ3" s="436" t="s">
        <v>46</v>
      </c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7" t="s">
        <v>14</v>
      </c>
      <c r="BY3" s="437"/>
      <c r="BZ3" s="437"/>
      <c r="CA3" s="437"/>
      <c r="CB3" s="437"/>
      <c r="CC3" s="437"/>
      <c r="CD3" s="437"/>
      <c r="CE3" s="437"/>
      <c r="CF3" s="437"/>
      <c r="CG3" s="437"/>
      <c r="CH3" s="437"/>
      <c r="CI3" s="437"/>
      <c r="CJ3" s="437"/>
      <c r="CK3" s="437"/>
      <c r="CL3" s="437"/>
      <c r="CM3" s="437"/>
      <c r="CN3" s="437"/>
      <c r="CO3" s="437"/>
      <c r="CP3" s="437"/>
      <c r="CQ3" s="437"/>
      <c r="CR3" s="437"/>
      <c r="CS3" s="437"/>
      <c r="CT3" s="437"/>
      <c r="CU3" s="437"/>
      <c r="CV3" s="438" t="s">
        <v>44</v>
      </c>
      <c r="CW3" s="439"/>
      <c r="CX3" s="439"/>
      <c r="CY3" s="439"/>
      <c r="CZ3" s="439"/>
      <c r="DA3" s="439"/>
      <c r="DB3" s="439"/>
      <c r="DC3" s="439"/>
      <c r="DD3" s="439"/>
      <c r="DE3" s="439"/>
      <c r="DF3" s="439"/>
      <c r="DG3" s="439"/>
      <c r="DH3" s="439"/>
      <c r="DI3" s="439"/>
      <c r="DJ3" s="439"/>
      <c r="DK3" s="439"/>
      <c r="DL3" s="439"/>
      <c r="DM3" s="439"/>
      <c r="DN3" s="439"/>
      <c r="DO3" s="439"/>
      <c r="DP3" s="439"/>
      <c r="DQ3" s="439"/>
      <c r="DR3" s="439"/>
      <c r="DS3" s="440"/>
      <c r="DT3" s="441" t="s">
        <v>15</v>
      </c>
      <c r="DU3" s="442"/>
      <c r="DV3" s="442"/>
      <c r="DW3" s="442"/>
      <c r="DX3" s="442"/>
      <c r="DY3" s="442"/>
      <c r="DZ3" s="442"/>
      <c r="EA3" s="442"/>
      <c r="EB3" s="442"/>
      <c r="EC3" s="442"/>
      <c r="ED3" s="442"/>
      <c r="EE3" s="442"/>
      <c r="EF3" s="442"/>
      <c r="EG3" s="442"/>
      <c r="EH3" s="442"/>
      <c r="EI3" s="442"/>
      <c r="EJ3" s="442"/>
      <c r="EK3" s="442"/>
      <c r="EL3" s="442"/>
      <c r="EM3" s="442"/>
      <c r="EN3" s="442"/>
      <c r="EO3" s="442"/>
      <c r="EP3" s="442"/>
      <c r="EQ3" s="443"/>
      <c r="ER3" s="444" t="s">
        <v>16</v>
      </c>
      <c r="ES3" s="444"/>
      <c r="ET3" s="444"/>
      <c r="EU3" s="444"/>
      <c r="EV3" s="444"/>
      <c r="EW3" s="444"/>
      <c r="EX3" s="444"/>
      <c r="EY3" s="444"/>
      <c r="EZ3" s="444"/>
      <c r="FA3" s="444"/>
      <c r="FB3" s="444"/>
      <c r="FC3" s="444"/>
      <c r="FD3" s="444"/>
      <c r="FE3" s="444"/>
      <c r="FF3" s="444"/>
      <c r="FG3" s="444"/>
      <c r="FH3" s="444"/>
      <c r="FI3" s="444"/>
      <c r="FJ3" s="444"/>
      <c r="FK3" s="444"/>
      <c r="FL3" s="444"/>
      <c r="FM3" s="444"/>
      <c r="FN3" s="444"/>
      <c r="FO3" s="444"/>
      <c r="FP3" s="84"/>
    </row>
    <row r="4" spans="1:172" ht="15" customHeight="1" x14ac:dyDescent="0.25">
      <c r="A4" s="431"/>
      <c r="B4" s="431"/>
      <c r="C4" s="431"/>
      <c r="D4" s="451" t="s">
        <v>17</v>
      </c>
      <c r="E4" s="452"/>
      <c r="F4" s="453"/>
      <c r="G4" s="457" t="s">
        <v>18</v>
      </c>
      <c r="H4" s="458"/>
      <c r="I4" s="459"/>
      <c r="J4" s="463" t="s">
        <v>19</v>
      </c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5"/>
      <c r="Y4" s="82"/>
      <c r="Z4" s="82"/>
      <c r="AA4" s="82"/>
      <c r="AB4" s="466" t="s">
        <v>17</v>
      </c>
      <c r="AC4" s="467"/>
      <c r="AD4" s="468"/>
      <c r="AE4" s="472" t="s">
        <v>18</v>
      </c>
      <c r="AF4" s="473"/>
      <c r="AG4" s="474"/>
      <c r="AH4" s="445" t="s">
        <v>19</v>
      </c>
      <c r="AI4" s="446"/>
      <c r="AJ4" s="446"/>
      <c r="AK4" s="446"/>
      <c r="AL4" s="446"/>
      <c r="AM4" s="446"/>
      <c r="AN4" s="446"/>
      <c r="AO4" s="446"/>
      <c r="AP4" s="446"/>
      <c r="AQ4" s="446"/>
      <c r="AR4" s="446"/>
      <c r="AS4" s="446"/>
      <c r="AT4" s="446"/>
      <c r="AU4" s="446"/>
      <c r="AV4" s="447"/>
      <c r="AW4" s="487" t="s">
        <v>20</v>
      </c>
      <c r="AX4" s="487"/>
      <c r="AY4" s="487"/>
      <c r="AZ4" s="488" t="s">
        <v>17</v>
      </c>
      <c r="BA4" s="489"/>
      <c r="BB4" s="490"/>
      <c r="BC4" s="494" t="s">
        <v>18</v>
      </c>
      <c r="BD4" s="495"/>
      <c r="BE4" s="496"/>
      <c r="BF4" s="500" t="s">
        <v>19</v>
      </c>
      <c r="BG4" s="501"/>
      <c r="BH4" s="501"/>
      <c r="BI4" s="501"/>
      <c r="BJ4" s="501"/>
      <c r="BK4" s="501"/>
      <c r="BL4" s="501"/>
      <c r="BM4" s="501"/>
      <c r="BN4" s="501"/>
      <c r="BO4" s="501"/>
      <c r="BP4" s="501"/>
      <c r="BQ4" s="501"/>
      <c r="BR4" s="501"/>
      <c r="BS4" s="501"/>
      <c r="BT4" s="502"/>
      <c r="BU4" s="503" t="s">
        <v>20</v>
      </c>
      <c r="BV4" s="503"/>
      <c r="BW4" s="503"/>
      <c r="BX4" s="478" t="s">
        <v>17</v>
      </c>
      <c r="BY4" s="479"/>
      <c r="BZ4" s="480"/>
      <c r="CA4" s="539" t="s">
        <v>18</v>
      </c>
      <c r="CB4" s="540"/>
      <c r="CC4" s="541"/>
      <c r="CD4" s="554" t="s">
        <v>19</v>
      </c>
      <c r="CE4" s="555"/>
      <c r="CF4" s="555"/>
      <c r="CG4" s="555"/>
      <c r="CH4" s="555"/>
      <c r="CI4" s="555"/>
      <c r="CJ4" s="555"/>
      <c r="CK4" s="555"/>
      <c r="CL4" s="555"/>
      <c r="CM4" s="555"/>
      <c r="CN4" s="555"/>
      <c r="CO4" s="555"/>
      <c r="CP4" s="555"/>
      <c r="CQ4" s="555"/>
      <c r="CR4" s="556"/>
      <c r="CS4" s="557" t="s">
        <v>20</v>
      </c>
      <c r="CT4" s="557"/>
      <c r="CU4" s="557"/>
      <c r="CV4" s="558" t="s">
        <v>17</v>
      </c>
      <c r="CW4" s="559"/>
      <c r="CX4" s="560"/>
      <c r="CY4" s="564" t="s">
        <v>18</v>
      </c>
      <c r="CZ4" s="565"/>
      <c r="DA4" s="566"/>
      <c r="DB4" s="570" t="s">
        <v>19</v>
      </c>
      <c r="DC4" s="571"/>
      <c r="DD4" s="571"/>
      <c r="DE4" s="571"/>
      <c r="DF4" s="571"/>
      <c r="DG4" s="571"/>
      <c r="DH4" s="571"/>
      <c r="DI4" s="571"/>
      <c r="DJ4" s="571"/>
      <c r="DK4" s="571"/>
      <c r="DL4" s="571"/>
      <c r="DM4" s="571"/>
      <c r="DN4" s="571"/>
      <c r="DO4" s="571"/>
      <c r="DP4" s="572"/>
      <c r="DQ4" s="511" t="s">
        <v>20</v>
      </c>
      <c r="DR4" s="512"/>
      <c r="DS4" s="513"/>
      <c r="DT4" s="517" t="s">
        <v>17</v>
      </c>
      <c r="DU4" s="518"/>
      <c r="DV4" s="519"/>
      <c r="DW4" s="523" t="s">
        <v>18</v>
      </c>
      <c r="DX4" s="524"/>
      <c r="DY4" s="525"/>
      <c r="DZ4" s="529" t="s">
        <v>19</v>
      </c>
      <c r="EA4" s="530"/>
      <c r="EB4" s="530"/>
      <c r="EC4" s="530"/>
      <c r="ED4" s="530"/>
      <c r="EE4" s="530"/>
      <c r="EF4" s="530"/>
      <c r="EG4" s="530"/>
      <c r="EH4" s="530"/>
      <c r="EI4" s="530"/>
      <c r="EJ4" s="530"/>
      <c r="EK4" s="530"/>
      <c r="EL4" s="530"/>
      <c r="EM4" s="530"/>
      <c r="EN4" s="531"/>
      <c r="EO4" s="532" t="s">
        <v>20</v>
      </c>
      <c r="EP4" s="532"/>
      <c r="EQ4" s="532"/>
      <c r="ER4" s="533" t="s">
        <v>17</v>
      </c>
      <c r="ES4" s="534"/>
      <c r="ET4" s="535"/>
      <c r="EU4" s="548" t="s">
        <v>18</v>
      </c>
      <c r="EV4" s="549"/>
      <c r="EW4" s="550"/>
      <c r="EX4" s="504" t="s">
        <v>19</v>
      </c>
      <c r="EY4" s="505"/>
      <c r="EZ4" s="505"/>
      <c r="FA4" s="505"/>
      <c r="FB4" s="505"/>
      <c r="FC4" s="505"/>
      <c r="FD4" s="505"/>
      <c r="FE4" s="505"/>
      <c r="FF4" s="505"/>
      <c r="FG4" s="505"/>
      <c r="FH4" s="505"/>
      <c r="FI4" s="505"/>
      <c r="FJ4" s="505"/>
      <c r="FK4" s="505"/>
      <c r="FL4" s="506"/>
      <c r="FM4" s="507" t="s">
        <v>20</v>
      </c>
      <c r="FN4" s="507"/>
      <c r="FO4" s="507"/>
      <c r="FP4" s="12"/>
    </row>
    <row r="5" spans="1:172" x14ac:dyDescent="0.25">
      <c r="A5" s="431"/>
      <c r="B5" s="431"/>
      <c r="C5" s="431"/>
      <c r="D5" s="454"/>
      <c r="E5" s="455"/>
      <c r="F5" s="456"/>
      <c r="G5" s="460"/>
      <c r="H5" s="461"/>
      <c r="I5" s="462"/>
      <c r="J5" s="508" t="s">
        <v>257</v>
      </c>
      <c r="K5" s="508"/>
      <c r="L5" s="509"/>
      <c r="M5" s="510" t="s">
        <v>258</v>
      </c>
      <c r="N5" s="508"/>
      <c r="O5" s="509"/>
      <c r="P5" s="510" t="s">
        <v>259</v>
      </c>
      <c r="Q5" s="508"/>
      <c r="R5" s="509"/>
      <c r="S5" s="510" t="s">
        <v>260</v>
      </c>
      <c r="T5" s="508"/>
      <c r="U5" s="509"/>
      <c r="V5" s="510" t="s">
        <v>21</v>
      </c>
      <c r="W5" s="508"/>
      <c r="X5" s="509"/>
      <c r="Y5" s="510" t="s">
        <v>20</v>
      </c>
      <c r="Z5" s="508"/>
      <c r="AA5" s="509"/>
      <c r="AB5" s="469"/>
      <c r="AC5" s="470"/>
      <c r="AD5" s="471"/>
      <c r="AE5" s="475"/>
      <c r="AF5" s="476"/>
      <c r="AG5" s="477"/>
      <c r="AH5" s="449" t="s">
        <v>257</v>
      </c>
      <c r="AI5" s="449"/>
      <c r="AJ5" s="450"/>
      <c r="AK5" s="448" t="s">
        <v>258</v>
      </c>
      <c r="AL5" s="449"/>
      <c r="AM5" s="450"/>
      <c r="AN5" s="448" t="s">
        <v>259</v>
      </c>
      <c r="AO5" s="449"/>
      <c r="AP5" s="450"/>
      <c r="AQ5" s="448" t="s">
        <v>260</v>
      </c>
      <c r="AR5" s="449"/>
      <c r="AS5" s="450"/>
      <c r="AT5" s="448" t="s">
        <v>21</v>
      </c>
      <c r="AU5" s="449"/>
      <c r="AV5" s="450"/>
      <c r="AW5" s="487"/>
      <c r="AX5" s="487"/>
      <c r="AY5" s="487"/>
      <c r="AZ5" s="491"/>
      <c r="BA5" s="492"/>
      <c r="BB5" s="493"/>
      <c r="BC5" s="497"/>
      <c r="BD5" s="498"/>
      <c r="BE5" s="499"/>
      <c r="BF5" s="484" t="s">
        <v>257</v>
      </c>
      <c r="BG5" s="484"/>
      <c r="BH5" s="485"/>
      <c r="BI5" s="486" t="s">
        <v>258</v>
      </c>
      <c r="BJ5" s="484"/>
      <c r="BK5" s="485"/>
      <c r="BL5" s="486" t="s">
        <v>259</v>
      </c>
      <c r="BM5" s="484"/>
      <c r="BN5" s="485"/>
      <c r="BO5" s="486" t="s">
        <v>260</v>
      </c>
      <c r="BP5" s="484"/>
      <c r="BQ5" s="485"/>
      <c r="BR5" s="486" t="s">
        <v>21</v>
      </c>
      <c r="BS5" s="484"/>
      <c r="BT5" s="485"/>
      <c r="BU5" s="503"/>
      <c r="BV5" s="503"/>
      <c r="BW5" s="503"/>
      <c r="BX5" s="481"/>
      <c r="BY5" s="482"/>
      <c r="BZ5" s="483"/>
      <c r="CA5" s="542"/>
      <c r="CB5" s="543"/>
      <c r="CC5" s="544"/>
      <c r="CD5" s="546" t="s">
        <v>257</v>
      </c>
      <c r="CE5" s="546"/>
      <c r="CF5" s="547"/>
      <c r="CG5" s="545" t="s">
        <v>265</v>
      </c>
      <c r="CH5" s="546"/>
      <c r="CI5" s="547"/>
      <c r="CJ5" s="545" t="s">
        <v>259</v>
      </c>
      <c r="CK5" s="546"/>
      <c r="CL5" s="547"/>
      <c r="CM5" s="545" t="s">
        <v>260</v>
      </c>
      <c r="CN5" s="546"/>
      <c r="CO5" s="547"/>
      <c r="CP5" s="545" t="s">
        <v>21</v>
      </c>
      <c r="CQ5" s="546"/>
      <c r="CR5" s="547"/>
      <c r="CS5" s="557"/>
      <c r="CT5" s="557"/>
      <c r="CU5" s="557"/>
      <c r="CV5" s="561"/>
      <c r="CW5" s="562"/>
      <c r="CX5" s="563"/>
      <c r="CY5" s="567"/>
      <c r="CZ5" s="568"/>
      <c r="DA5" s="569"/>
      <c r="DB5" s="573" t="s">
        <v>257</v>
      </c>
      <c r="DC5" s="574"/>
      <c r="DD5" s="575"/>
      <c r="DE5" s="573" t="s">
        <v>258</v>
      </c>
      <c r="DF5" s="574"/>
      <c r="DG5" s="575"/>
      <c r="DH5" s="573" t="s">
        <v>259</v>
      </c>
      <c r="DI5" s="574"/>
      <c r="DJ5" s="575"/>
      <c r="DK5" s="573" t="s">
        <v>260</v>
      </c>
      <c r="DL5" s="574"/>
      <c r="DM5" s="575"/>
      <c r="DN5" s="573" t="s">
        <v>21</v>
      </c>
      <c r="DO5" s="574"/>
      <c r="DP5" s="575"/>
      <c r="DQ5" s="514"/>
      <c r="DR5" s="515"/>
      <c r="DS5" s="516"/>
      <c r="DT5" s="520"/>
      <c r="DU5" s="521"/>
      <c r="DV5" s="522"/>
      <c r="DW5" s="526"/>
      <c r="DX5" s="527"/>
      <c r="DY5" s="528"/>
      <c r="DZ5" s="583" t="s">
        <v>257</v>
      </c>
      <c r="EA5" s="583"/>
      <c r="EB5" s="584"/>
      <c r="EC5" s="585" t="s">
        <v>258</v>
      </c>
      <c r="ED5" s="583"/>
      <c r="EE5" s="584"/>
      <c r="EF5" s="585" t="s">
        <v>259</v>
      </c>
      <c r="EG5" s="583"/>
      <c r="EH5" s="584"/>
      <c r="EI5" s="585" t="s">
        <v>260</v>
      </c>
      <c r="EJ5" s="583"/>
      <c r="EK5" s="584"/>
      <c r="EL5" s="585" t="s">
        <v>21</v>
      </c>
      <c r="EM5" s="583"/>
      <c r="EN5" s="584"/>
      <c r="EO5" s="532"/>
      <c r="EP5" s="532"/>
      <c r="EQ5" s="532"/>
      <c r="ER5" s="536"/>
      <c r="ES5" s="537"/>
      <c r="ET5" s="538"/>
      <c r="EU5" s="551"/>
      <c r="EV5" s="552"/>
      <c r="EW5" s="553"/>
      <c r="EX5" s="578" t="s">
        <v>257</v>
      </c>
      <c r="EY5" s="578"/>
      <c r="EZ5" s="579"/>
      <c r="FA5" s="580" t="s">
        <v>258</v>
      </c>
      <c r="FB5" s="578"/>
      <c r="FC5" s="579"/>
      <c r="FD5" s="580" t="s">
        <v>259</v>
      </c>
      <c r="FE5" s="578"/>
      <c r="FF5" s="579"/>
      <c r="FG5" s="580" t="s">
        <v>260</v>
      </c>
      <c r="FH5" s="578"/>
      <c r="FI5" s="579"/>
      <c r="FJ5" s="580" t="s">
        <v>21</v>
      </c>
      <c r="FK5" s="578"/>
      <c r="FL5" s="579"/>
      <c r="FM5" s="507"/>
      <c r="FN5" s="507"/>
      <c r="FO5" s="507"/>
      <c r="FP5" s="12"/>
    </row>
    <row r="6" spans="1:172" x14ac:dyDescent="0.25">
      <c r="A6" s="431"/>
      <c r="B6" s="431"/>
      <c r="C6" s="431"/>
      <c r="D6" s="13" t="s">
        <v>22</v>
      </c>
      <c r="E6" s="13" t="s">
        <v>23</v>
      </c>
      <c r="F6" s="13" t="s">
        <v>24</v>
      </c>
      <c r="G6" s="13" t="s">
        <v>22</v>
      </c>
      <c r="H6" s="13" t="s">
        <v>23</v>
      </c>
      <c r="I6" s="13" t="s">
        <v>24</v>
      </c>
      <c r="J6" s="13" t="s">
        <v>22</v>
      </c>
      <c r="K6" s="13" t="s">
        <v>23</v>
      </c>
      <c r="L6" s="13" t="s">
        <v>24</v>
      </c>
      <c r="M6" s="13" t="s">
        <v>22</v>
      </c>
      <c r="N6" s="13" t="s">
        <v>23</v>
      </c>
      <c r="O6" s="13" t="s">
        <v>24</v>
      </c>
      <c r="P6" s="13" t="s">
        <v>22</v>
      </c>
      <c r="Q6" s="13" t="s">
        <v>23</v>
      </c>
      <c r="R6" s="13" t="s">
        <v>24</v>
      </c>
      <c r="S6" s="13" t="s">
        <v>22</v>
      </c>
      <c r="T6" s="13" t="s">
        <v>23</v>
      </c>
      <c r="U6" s="13" t="s">
        <v>24</v>
      </c>
      <c r="V6" s="13" t="s">
        <v>22</v>
      </c>
      <c r="W6" s="13" t="s">
        <v>23</v>
      </c>
      <c r="X6" s="13" t="s">
        <v>24</v>
      </c>
      <c r="Y6" s="13" t="s">
        <v>22</v>
      </c>
      <c r="Z6" s="13" t="s">
        <v>23</v>
      </c>
      <c r="AA6" s="13" t="s">
        <v>24</v>
      </c>
      <c r="AB6" s="324" t="s">
        <v>22</v>
      </c>
      <c r="AC6" s="324" t="s">
        <v>23</v>
      </c>
      <c r="AD6" s="324" t="s">
        <v>24</v>
      </c>
      <c r="AE6" s="324" t="s">
        <v>22</v>
      </c>
      <c r="AF6" s="324" t="s">
        <v>23</v>
      </c>
      <c r="AG6" s="324" t="s">
        <v>24</v>
      </c>
      <c r="AH6" s="324" t="s">
        <v>22</v>
      </c>
      <c r="AI6" s="324" t="s">
        <v>23</v>
      </c>
      <c r="AJ6" s="324" t="s">
        <v>24</v>
      </c>
      <c r="AK6" s="324" t="s">
        <v>22</v>
      </c>
      <c r="AL6" s="324" t="s">
        <v>23</v>
      </c>
      <c r="AM6" s="324" t="s">
        <v>24</v>
      </c>
      <c r="AN6" s="324" t="s">
        <v>22</v>
      </c>
      <c r="AO6" s="324" t="s">
        <v>23</v>
      </c>
      <c r="AP6" s="324" t="s">
        <v>24</v>
      </c>
      <c r="AQ6" s="324" t="s">
        <v>22</v>
      </c>
      <c r="AR6" s="324" t="s">
        <v>23</v>
      </c>
      <c r="AS6" s="324" t="s">
        <v>24</v>
      </c>
      <c r="AT6" s="324" t="s">
        <v>22</v>
      </c>
      <c r="AU6" s="324" t="s">
        <v>23</v>
      </c>
      <c r="AV6" s="324" t="s">
        <v>24</v>
      </c>
      <c r="AW6" s="324" t="s">
        <v>22</v>
      </c>
      <c r="AX6" s="324" t="s">
        <v>23</v>
      </c>
      <c r="AY6" s="324" t="s">
        <v>24</v>
      </c>
      <c r="AZ6" s="328" t="s">
        <v>22</v>
      </c>
      <c r="BA6" s="328" t="s">
        <v>23</v>
      </c>
      <c r="BB6" s="328" t="s">
        <v>24</v>
      </c>
      <c r="BC6" s="328" t="s">
        <v>22</v>
      </c>
      <c r="BD6" s="328" t="s">
        <v>23</v>
      </c>
      <c r="BE6" s="328" t="s">
        <v>24</v>
      </c>
      <c r="BF6" s="328" t="s">
        <v>22</v>
      </c>
      <c r="BG6" s="328" t="s">
        <v>23</v>
      </c>
      <c r="BH6" s="328" t="s">
        <v>24</v>
      </c>
      <c r="BI6" s="328" t="s">
        <v>22</v>
      </c>
      <c r="BJ6" s="328" t="s">
        <v>23</v>
      </c>
      <c r="BK6" s="328" t="s">
        <v>24</v>
      </c>
      <c r="BL6" s="328" t="s">
        <v>22</v>
      </c>
      <c r="BM6" s="328" t="s">
        <v>23</v>
      </c>
      <c r="BN6" s="328" t="s">
        <v>24</v>
      </c>
      <c r="BO6" s="328" t="s">
        <v>22</v>
      </c>
      <c r="BP6" s="328" t="s">
        <v>23</v>
      </c>
      <c r="BQ6" s="328" t="s">
        <v>24</v>
      </c>
      <c r="BR6" s="328" t="s">
        <v>22</v>
      </c>
      <c r="BS6" s="328" t="s">
        <v>23</v>
      </c>
      <c r="BT6" s="328" t="s">
        <v>24</v>
      </c>
      <c r="BU6" s="328" t="s">
        <v>22</v>
      </c>
      <c r="BV6" s="328" t="s">
        <v>23</v>
      </c>
      <c r="BW6" s="328" t="s">
        <v>24</v>
      </c>
      <c r="BX6" s="330" t="s">
        <v>22</v>
      </c>
      <c r="BY6" s="330" t="s">
        <v>23</v>
      </c>
      <c r="BZ6" s="330" t="s">
        <v>24</v>
      </c>
      <c r="CA6" s="330" t="s">
        <v>22</v>
      </c>
      <c r="CB6" s="330" t="s">
        <v>23</v>
      </c>
      <c r="CC6" s="330" t="s">
        <v>24</v>
      </c>
      <c r="CD6" s="330" t="s">
        <v>22</v>
      </c>
      <c r="CE6" s="330" t="s">
        <v>23</v>
      </c>
      <c r="CF6" s="330" t="s">
        <v>24</v>
      </c>
      <c r="CG6" s="330" t="s">
        <v>22</v>
      </c>
      <c r="CH6" s="330" t="s">
        <v>23</v>
      </c>
      <c r="CI6" s="330" t="s">
        <v>24</v>
      </c>
      <c r="CJ6" s="330" t="s">
        <v>22</v>
      </c>
      <c r="CK6" s="330" t="s">
        <v>23</v>
      </c>
      <c r="CL6" s="330" t="s">
        <v>24</v>
      </c>
      <c r="CM6" s="330" t="s">
        <v>22</v>
      </c>
      <c r="CN6" s="330" t="s">
        <v>23</v>
      </c>
      <c r="CO6" s="330" t="s">
        <v>24</v>
      </c>
      <c r="CP6" s="330" t="s">
        <v>22</v>
      </c>
      <c r="CQ6" s="330" t="s">
        <v>23</v>
      </c>
      <c r="CR6" s="330" t="s">
        <v>24</v>
      </c>
      <c r="CS6" s="330" t="s">
        <v>22</v>
      </c>
      <c r="CT6" s="330" t="s">
        <v>23</v>
      </c>
      <c r="CU6" s="330" t="s">
        <v>24</v>
      </c>
      <c r="CV6" s="331" t="s">
        <v>22</v>
      </c>
      <c r="CW6" s="331" t="s">
        <v>23</v>
      </c>
      <c r="CX6" s="331" t="s">
        <v>24</v>
      </c>
      <c r="CY6" s="331" t="s">
        <v>22</v>
      </c>
      <c r="CZ6" s="331" t="s">
        <v>23</v>
      </c>
      <c r="DA6" s="331" t="s">
        <v>24</v>
      </c>
      <c r="DB6" s="331" t="s">
        <v>22</v>
      </c>
      <c r="DC6" s="331" t="s">
        <v>23</v>
      </c>
      <c r="DD6" s="331" t="s">
        <v>24</v>
      </c>
      <c r="DE6" s="331" t="s">
        <v>22</v>
      </c>
      <c r="DF6" s="331" t="s">
        <v>23</v>
      </c>
      <c r="DG6" s="331" t="s">
        <v>24</v>
      </c>
      <c r="DH6" s="331" t="s">
        <v>22</v>
      </c>
      <c r="DI6" s="331" t="s">
        <v>23</v>
      </c>
      <c r="DJ6" s="331" t="s">
        <v>24</v>
      </c>
      <c r="DK6" s="331" t="s">
        <v>22</v>
      </c>
      <c r="DL6" s="331" t="s">
        <v>23</v>
      </c>
      <c r="DM6" s="331" t="s">
        <v>24</v>
      </c>
      <c r="DN6" s="331" t="s">
        <v>22</v>
      </c>
      <c r="DO6" s="331" t="s">
        <v>23</v>
      </c>
      <c r="DP6" s="331" t="s">
        <v>24</v>
      </c>
      <c r="DQ6" s="331" t="s">
        <v>22</v>
      </c>
      <c r="DR6" s="331" t="s">
        <v>23</v>
      </c>
      <c r="DS6" s="331" t="s">
        <v>24</v>
      </c>
      <c r="DT6" s="325" t="s">
        <v>22</v>
      </c>
      <c r="DU6" s="325" t="s">
        <v>23</v>
      </c>
      <c r="DV6" s="325" t="s">
        <v>24</v>
      </c>
      <c r="DW6" s="325" t="s">
        <v>22</v>
      </c>
      <c r="DX6" s="325" t="s">
        <v>23</v>
      </c>
      <c r="DY6" s="325" t="s">
        <v>24</v>
      </c>
      <c r="DZ6" s="325" t="s">
        <v>22</v>
      </c>
      <c r="EA6" s="325" t="s">
        <v>23</v>
      </c>
      <c r="EB6" s="325" t="s">
        <v>24</v>
      </c>
      <c r="EC6" s="325" t="s">
        <v>22</v>
      </c>
      <c r="ED6" s="325" t="s">
        <v>23</v>
      </c>
      <c r="EE6" s="325" t="s">
        <v>24</v>
      </c>
      <c r="EF6" s="325" t="s">
        <v>22</v>
      </c>
      <c r="EG6" s="325" t="s">
        <v>23</v>
      </c>
      <c r="EH6" s="325" t="s">
        <v>24</v>
      </c>
      <c r="EI6" s="325" t="s">
        <v>22</v>
      </c>
      <c r="EJ6" s="325" t="s">
        <v>23</v>
      </c>
      <c r="EK6" s="325" t="s">
        <v>24</v>
      </c>
      <c r="EL6" s="325" t="s">
        <v>22</v>
      </c>
      <c r="EM6" s="325" t="s">
        <v>23</v>
      </c>
      <c r="EN6" s="325" t="s">
        <v>24</v>
      </c>
      <c r="EO6" s="325" t="s">
        <v>22</v>
      </c>
      <c r="EP6" s="325" t="s">
        <v>23</v>
      </c>
      <c r="EQ6" s="325" t="s">
        <v>24</v>
      </c>
      <c r="ER6" s="329" t="s">
        <v>22</v>
      </c>
      <c r="ES6" s="329" t="s">
        <v>23</v>
      </c>
      <c r="ET6" s="329" t="s">
        <v>24</v>
      </c>
      <c r="EU6" s="329" t="s">
        <v>22</v>
      </c>
      <c r="EV6" s="329" t="s">
        <v>23</v>
      </c>
      <c r="EW6" s="329" t="s">
        <v>24</v>
      </c>
      <c r="EX6" s="329" t="s">
        <v>22</v>
      </c>
      <c r="EY6" s="329" t="s">
        <v>23</v>
      </c>
      <c r="EZ6" s="329" t="s">
        <v>24</v>
      </c>
      <c r="FA6" s="329" t="s">
        <v>22</v>
      </c>
      <c r="FB6" s="329" t="s">
        <v>23</v>
      </c>
      <c r="FC6" s="329" t="s">
        <v>24</v>
      </c>
      <c r="FD6" s="329" t="s">
        <v>22</v>
      </c>
      <c r="FE6" s="329" t="s">
        <v>23</v>
      </c>
      <c r="FF6" s="329" t="s">
        <v>24</v>
      </c>
      <c r="FG6" s="329" t="s">
        <v>22</v>
      </c>
      <c r="FH6" s="329" t="s">
        <v>23</v>
      </c>
      <c r="FI6" s="329" t="s">
        <v>24</v>
      </c>
      <c r="FJ6" s="329" t="s">
        <v>22</v>
      </c>
      <c r="FK6" s="329" t="s">
        <v>23</v>
      </c>
      <c r="FL6" s="329" t="s">
        <v>24</v>
      </c>
      <c r="FM6" s="329" t="s">
        <v>22</v>
      </c>
      <c r="FN6" s="329" t="s">
        <v>23</v>
      </c>
      <c r="FO6" s="329" t="s">
        <v>24</v>
      </c>
      <c r="FP6" s="12"/>
    </row>
    <row r="7" spans="1:172" x14ac:dyDescent="0.25">
      <c r="A7" s="85">
        <v>1</v>
      </c>
      <c r="B7" s="581" t="s">
        <v>390</v>
      </c>
      <c r="C7" s="582"/>
      <c r="D7" s="306">
        <v>0</v>
      </c>
      <c r="E7" s="306">
        <v>0</v>
      </c>
      <c r="F7" s="306">
        <v>0</v>
      </c>
      <c r="G7" s="306">
        <v>0</v>
      </c>
      <c r="H7" s="306">
        <v>0</v>
      </c>
      <c r="I7" s="306">
        <v>0</v>
      </c>
      <c r="J7" s="306">
        <v>0</v>
      </c>
      <c r="K7" s="306">
        <v>0</v>
      </c>
      <c r="L7" s="306">
        <v>0</v>
      </c>
      <c r="M7" s="306">
        <v>0</v>
      </c>
      <c r="N7" s="306">
        <v>0</v>
      </c>
      <c r="O7" s="306">
        <v>0</v>
      </c>
      <c r="P7" s="306">
        <v>0</v>
      </c>
      <c r="Q7" s="306">
        <v>0</v>
      </c>
      <c r="R7" s="306">
        <v>0</v>
      </c>
      <c r="S7" s="306">
        <v>0</v>
      </c>
      <c r="T7" s="306">
        <v>0</v>
      </c>
      <c r="U7" s="306">
        <v>0</v>
      </c>
      <c r="V7" s="306">
        <v>0</v>
      </c>
      <c r="W7" s="306">
        <v>0</v>
      </c>
      <c r="X7" s="306">
        <v>0</v>
      </c>
      <c r="Y7" s="15">
        <f>SUM(D7,G7,J7,M7,P7,S7,V7,)</f>
        <v>0</v>
      </c>
      <c r="Z7" s="15">
        <f>SUM(E7,H7,K7,N7,Q7,T7,W7,)</f>
        <v>0</v>
      </c>
      <c r="AA7" s="15">
        <f>SUM(F7,I7,L7,O7,R7,U7,X7,)</f>
        <v>0</v>
      </c>
      <c r="AB7" s="306"/>
      <c r="AC7" s="306"/>
      <c r="AD7" s="306"/>
      <c r="AE7" s="306"/>
      <c r="AF7" s="306"/>
      <c r="AG7" s="306"/>
      <c r="AH7" s="306"/>
      <c r="AI7" s="306"/>
      <c r="AJ7" s="306"/>
      <c r="AK7" s="306"/>
      <c r="AL7" s="306"/>
      <c r="AM7" s="306"/>
      <c r="AN7" s="306"/>
      <c r="AO7" s="306"/>
      <c r="AP7" s="306"/>
      <c r="AQ7" s="306"/>
      <c r="AR7" s="306"/>
      <c r="AS7" s="306"/>
      <c r="AT7" s="306"/>
      <c r="AU7" s="306"/>
      <c r="AV7" s="306"/>
      <c r="AW7" s="332">
        <f>SUM(AB7,AE7,AH7,AK7,AN7,AQ7,AT7,)</f>
        <v>0</v>
      </c>
      <c r="AX7" s="332">
        <f>SUM(AC7,AF7,AI7,AL7,AO7,AR7,AU7,)</f>
        <v>0</v>
      </c>
      <c r="AY7" s="332">
        <f>SUM(AD7,AG7,AJ7,AM7,AP7,AS7,AV7,)</f>
        <v>0</v>
      </c>
      <c r="AZ7" s="306"/>
      <c r="BA7" s="306"/>
      <c r="BB7" s="306"/>
      <c r="BC7" s="306"/>
      <c r="BD7" s="306"/>
      <c r="BE7" s="306"/>
      <c r="BF7" s="306"/>
      <c r="BG7" s="306"/>
      <c r="BH7" s="306"/>
      <c r="BI7" s="306"/>
      <c r="BJ7" s="306"/>
      <c r="BK7" s="306"/>
      <c r="BL7" s="306"/>
      <c r="BM7" s="306"/>
      <c r="BN7" s="306"/>
      <c r="BO7" s="306"/>
      <c r="BP7" s="306"/>
      <c r="BQ7" s="306"/>
      <c r="BR7" s="306"/>
      <c r="BS7" s="306"/>
      <c r="BT7" s="306"/>
      <c r="BU7" s="17">
        <f>SUM(AZ7,BC7,BF7,BI7,BL7,BO7,BR7,)</f>
        <v>0</v>
      </c>
      <c r="BV7" s="17">
        <f>SUM(BA7,BD7,BG7,BJ7,BM7,BP7,BS7,)</f>
        <v>0</v>
      </c>
      <c r="BW7" s="17">
        <f>SUM(BB7,BE7,BH7,BK7,BN7,BQ7,BT7,)</f>
        <v>0</v>
      </c>
      <c r="BX7" s="306"/>
      <c r="BY7" s="306"/>
      <c r="BZ7" s="306"/>
      <c r="CA7" s="306"/>
      <c r="CB7" s="306"/>
      <c r="CC7" s="306"/>
      <c r="CD7" s="306"/>
      <c r="CE7" s="306"/>
      <c r="CF7" s="306"/>
      <c r="CG7" s="306"/>
      <c r="CH7" s="306"/>
      <c r="CI7" s="306"/>
      <c r="CJ7" s="306"/>
      <c r="CK7" s="306"/>
      <c r="CL7" s="306"/>
      <c r="CM7" s="306"/>
      <c r="CN7" s="306"/>
      <c r="CO7" s="306"/>
      <c r="CP7" s="306"/>
      <c r="CQ7" s="306"/>
      <c r="CR7" s="306"/>
      <c r="CS7" s="18">
        <f>SUM(BX7,CA7,CD7,CG7,CJ7,CM7,CP7,)</f>
        <v>0</v>
      </c>
      <c r="CT7" s="18">
        <f>SUM(BY7,CB7,CE7,CH7,CK7,CN7,CQ7,)</f>
        <v>0</v>
      </c>
      <c r="CU7" s="18">
        <f>SUM(BZ7,CC7,CF7,CI7,CL7,CO7,CR7,)</f>
        <v>0</v>
      </c>
      <c r="CV7" s="306"/>
      <c r="CW7" s="306"/>
      <c r="CX7" s="306"/>
      <c r="CY7" s="306"/>
      <c r="CZ7" s="306"/>
      <c r="DA7" s="306"/>
      <c r="DB7" s="306"/>
      <c r="DC7" s="306"/>
      <c r="DD7" s="306"/>
      <c r="DE7" s="306"/>
      <c r="DF7" s="306"/>
      <c r="DG7" s="306"/>
      <c r="DH7" s="306"/>
      <c r="DI7" s="306"/>
      <c r="DJ7" s="306"/>
      <c r="DK7" s="306"/>
      <c r="DL7" s="306"/>
      <c r="DM7" s="306"/>
      <c r="DN7" s="306"/>
      <c r="DO7" s="306"/>
      <c r="DP7" s="306"/>
      <c r="DQ7" s="19">
        <f>SUM(CV7,CY7,DB7,DE7,DH7,DK7,DN7,)</f>
        <v>0</v>
      </c>
      <c r="DR7" s="19">
        <f>SUM(CW7,CZ7,DC7,DF7,DI7,DL7,DO7,)</f>
        <v>0</v>
      </c>
      <c r="DS7" s="19">
        <f>SUM(CX7,DA7,DD7,DG7,DJ7,DM7,DP7,)</f>
        <v>0</v>
      </c>
      <c r="DT7" s="306"/>
      <c r="DU7" s="306"/>
      <c r="DV7" s="306"/>
      <c r="DW7" s="306"/>
      <c r="DX7" s="306"/>
      <c r="DY7" s="306"/>
      <c r="DZ7" s="306"/>
      <c r="EA7" s="306"/>
      <c r="EB7" s="306"/>
      <c r="EC7" s="306"/>
      <c r="ED7" s="306"/>
      <c r="EE7" s="306"/>
      <c r="EF7" s="306"/>
      <c r="EG7" s="306"/>
      <c r="EH7" s="306"/>
      <c r="EI7" s="306"/>
      <c r="EJ7" s="306"/>
      <c r="EK7" s="306"/>
      <c r="EL7" s="306"/>
      <c r="EM7" s="306"/>
      <c r="EN7" s="306"/>
      <c r="EO7" s="86">
        <f>SUM(DT7,DW7,DZ7,EC7,EF7,EI7,EL7,)</f>
        <v>0</v>
      </c>
      <c r="EP7" s="86">
        <f>SUM(DU7,DX7,EA7,ED7,EG7,EJ7,EM7,)</f>
        <v>0</v>
      </c>
      <c r="EQ7" s="86">
        <f>SUM(DV7,DY7,EB7,EE7,EH7,EK7,EN7,)</f>
        <v>0</v>
      </c>
      <c r="ER7" s="20">
        <f t="shared" ref="ER7:FL7" si="0">SUM(D7,AB7,AZ7,BX7,CV7,DT7)</f>
        <v>0</v>
      </c>
      <c r="ES7" s="20">
        <f t="shared" si="0"/>
        <v>0</v>
      </c>
      <c r="ET7" s="20">
        <f t="shared" si="0"/>
        <v>0</v>
      </c>
      <c r="EU7" s="20">
        <f t="shared" si="0"/>
        <v>0</v>
      </c>
      <c r="EV7" s="20">
        <f t="shared" si="0"/>
        <v>0</v>
      </c>
      <c r="EW7" s="20">
        <f t="shared" si="0"/>
        <v>0</v>
      </c>
      <c r="EX7" s="20">
        <f t="shared" si="0"/>
        <v>0</v>
      </c>
      <c r="EY7" s="20">
        <f t="shared" si="0"/>
        <v>0</v>
      </c>
      <c r="EZ7" s="20">
        <f t="shared" si="0"/>
        <v>0</v>
      </c>
      <c r="FA7" s="20">
        <f t="shared" si="0"/>
        <v>0</v>
      </c>
      <c r="FB7" s="20">
        <f t="shared" si="0"/>
        <v>0</v>
      </c>
      <c r="FC7" s="20">
        <f t="shared" si="0"/>
        <v>0</v>
      </c>
      <c r="FD7" s="20">
        <f t="shared" si="0"/>
        <v>0</v>
      </c>
      <c r="FE7" s="20">
        <f>SUM(Q7,AO7,BM7,CK7,DI7,EG7)</f>
        <v>0</v>
      </c>
      <c r="FF7" s="20">
        <f t="shared" si="0"/>
        <v>0</v>
      </c>
      <c r="FG7" s="20">
        <f t="shared" si="0"/>
        <v>0</v>
      </c>
      <c r="FH7" s="20">
        <f t="shared" si="0"/>
        <v>0</v>
      </c>
      <c r="FI7" s="20">
        <f t="shared" si="0"/>
        <v>0</v>
      </c>
      <c r="FJ7" s="20">
        <f t="shared" si="0"/>
        <v>0</v>
      </c>
      <c r="FK7" s="20">
        <f t="shared" si="0"/>
        <v>0</v>
      </c>
      <c r="FL7" s="20">
        <f t="shared" si="0"/>
        <v>0</v>
      </c>
      <c r="FM7" s="21">
        <f>SUM(ER7,EU7,EX7,FA7,FD7,FG7,FJ7,)</f>
        <v>0</v>
      </c>
      <c r="FN7" s="21">
        <f>SUM(ES7,EV7,EY7,FB7,FE7,FH7,FK7,)</f>
        <v>0</v>
      </c>
      <c r="FO7" s="21">
        <f>SUM(ET7,EW7,EZ7,FC7,FF7,FI7,FL7,)</f>
        <v>0</v>
      </c>
      <c r="FP7" s="12"/>
    </row>
    <row r="8" spans="1:172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2"/>
      <c r="AX8" s="12"/>
      <c r="AY8" s="12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2"/>
      <c r="BV8" s="12"/>
      <c r="BW8" s="12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2"/>
      <c r="CT8" s="12"/>
      <c r="CU8" s="12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2"/>
      <c r="DR8" s="12"/>
      <c r="DS8" s="12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</row>
    <row r="9" spans="1:172" ht="18.75" x14ac:dyDescent="0.3">
      <c r="A9" s="23" t="s">
        <v>309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576" t="s">
        <v>167</v>
      </c>
      <c r="FN9" s="576"/>
      <c r="FO9" s="576"/>
      <c r="FP9" s="12"/>
    </row>
    <row r="10" spans="1:172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327">
        <f>'№1. Итоговое кол-во организаций'!J20</f>
        <v>0</v>
      </c>
      <c r="FN10" s="327">
        <f>'№1. Итоговое кол-во организаций'!O20</f>
        <v>0</v>
      </c>
      <c r="FO10" s="327">
        <f>'№1. Итоговое кол-во организаций'!T20</f>
        <v>0</v>
      </c>
      <c r="FP10" s="12"/>
    </row>
    <row r="11" spans="1:172" ht="69.75" customHeight="1" x14ac:dyDescent="0.25">
      <c r="A11" s="577" t="s">
        <v>157</v>
      </c>
      <c r="B11" s="577"/>
      <c r="C11" s="577"/>
      <c r="D11" s="577"/>
      <c r="E11" s="577"/>
      <c r="F11" s="577"/>
      <c r="G11" s="577"/>
      <c r="H11" s="577"/>
      <c r="I11" s="577"/>
      <c r="J11" s="577"/>
      <c r="K11" s="577"/>
      <c r="L11" s="577"/>
      <c r="M11" s="577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</row>
    <row r="12" spans="1:172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</row>
    <row r="13" spans="1:172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</row>
    <row r="14" spans="1:172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</row>
    <row r="15" spans="1:17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</row>
  </sheetData>
  <sheetProtection algorithmName="SHA-512" hashValue="R2ltCt2T+owJ/tN3hFmKYjEV/3nXjl2Mhkt/OuFRyybg1juaGofUPyaGs/yrwGAtZR+xzwlBL9LAq9xX9vxlNQ==" saltValue="ZXLdiWAwbor/wRF9hMhUnQ==" spinCount="100000" sheet="1" objects="1" scenarios="1"/>
  <mergeCells count="76">
    <mergeCell ref="A1:FO1"/>
    <mergeCell ref="A3:A6"/>
    <mergeCell ref="B3:C6"/>
    <mergeCell ref="D3:AA3"/>
    <mergeCell ref="AB3:AY3"/>
    <mergeCell ref="AZ3:BW3"/>
    <mergeCell ref="BX3:CU3"/>
    <mergeCell ref="CV3:DS3"/>
    <mergeCell ref="DT3:EQ3"/>
    <mergeCell ref="ER3:FO3"/>
    <mergeCell ref="AH4:AV4"/>
    <mergeCell ref="AK5:AM5"/>
    <mergeCell ref="AN5:AP5"/>
    <mergeCell ref="AQ5:AS5"/>
    <mergeCell ref="AT5:AV5"/>
    <mergeCell ref="D4:F5"/>
    <mergeCell ref="G4:I5"/>
    <mergeCell ref="J4:X4"/>
    <mergeCell ref="AB4:AD5"/>
    <mergeCell ref="AE4:AG5"/>
    <mergeCell ref="BX4:BZ5"/>
    <mergeCell ref="BF5:BH5"/>
    <mergeCell ref="BI5:BK5"/>
    <mergeCell ref="BL5:BN5"/>
    <mergeCell ref="BO5:BQ5"/>
    <mergeCell ref="AW4:AY5"/>
    <mergeCell ref="AZ4:BB5"/>
    <mergeCell ref="BC4:BE5"/>
    <mergeCell ref="BF4:BT4"/>
    <mergeCell ref="BU4:BW5"/>
    <mergeCell ref="EX4:FL4"/>
    <mergeCell ref="FM4:FO5"/>
    <mergeCell ref="J5:L5"/>
    <mergeCell ref="M5:O5"/>
    <mergeCell ref="P5:R5"/>
    <mergeCell ref="S5:U5"/>
    <mergeCell ref="V5:X5"/>
    <mergeCell ref="Y5:AA5"/>
    <mergeCell ref="AH5:AJ5"/>
    <mergeCell ref="DQ4:DS5"/>
    <mergeCell ref="DT4:DV5"/>
    <mergeCell ref="DW4:DY5"/>
    <mergeCell ref="DZ4:EN4"/>
    <mergeCell ref="EO4:EQ5"/>
    <mergeCell ref="ER4:ET5"/>
    <mergeCell ref="CA4:CC5"/>
    <mergeCell ref="CG5:CI5"/>
    <mergeCell ref="CJ5:CL5"/>
    <mergeCell ref="CM5:CO5"/>
    <mergeCell ref="CP5:CR5"/>
    <mergeCell ref="EU4:EW5"/>
    <mergeCell ref="CD4:CR4"/>
    <mergeCell ref="CS4:CU5"/>
    <mergeCell ref="CV4:CX5"/>
    <mergeCell ref="CY4:DA5"/>
    <mergeCell ref="DB4:DP4"/>
    <mergeCell ref="DB5:DD5"/>
    <mergeCell ref="DE5:DG5"/>
    <mergeCell ref="DH5:DJ5"/>
    <mergeCell ref="DK5:DM5"/>
    <mergeCell ref="FM9:FO9"/>
    <mergeCell ref="A11:M11"/>
    <mergeCell ref="EX5:EZ5"/>
    <mergeCell ref="FA5:FC5"/>
    <mergeCell ref="FD5:FF5"/>
    <mergeCell ref="FG5:FI5"/>
    <mergeCell ref="FJ5:FL5"/>
    <mergeCell ref="B7:C7"/>
    <mergeCell ref="DN5:DP5"/>
    <mergeCell ref="DZ5:EB5"/>
    <mergeCell ref="EC5:EE5"/>
    <mergeCell ref="EF5:EH5"/>
    <mergeCell ref="EI5:EK5"/>
    <mergeCell ref="EL5:EN5"/>
    <mergeCell ref="BR5:BT5"/>
    <mergeCell ref="CD5:CF5"/>
  </mergeCells>
  <pageMargins left="0.7" right="0.7" top="0.75" bottom="0.75" header="0.3" footer="0.3"/>
  <pageSetup paperSize="9" scale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O10"/>
  <sheetViews>
    <sheetView view="pageBreakPreview" zoomScale="80" zoomScaleNormal="80" zoomScaleSheetLayoutView="80" workbookViewId="0">
      <selection activeCell="A10" sqref="A10:V10"/>
    </sheetView>
  </sheetViews>
  <sheetFormatPr defaultRowHeight="15" x14ac:dyDescent="0.25"/>
  <cols>
    <col min="1" max="1" width="6.85546875" customWidth="1"/>
    <col min="4" max="4" width="14.7109375" customWidth="1"/>
    <col min="12" max="12" width="9.7109375" customWidth="1"/>
    <col min="13" max="13" width="0.28515625" customWidth="1"/>
    <col min="14" max="14" width="9.140625" hidden="1" customWidth="1"/>
    <col min="15" max="15" width="9.140625" customWidth="1"/>
    <col min="16" max="17" width="9.140625" hidden="1" customWidth="1"/>
    <col min="19" max="19" width="0.140625" customWidth="1"/>
    <col min="41" max="41" width="14.42578125" customWidth="1"/>
  </cols>
  <sheetData>
    <row r="1" spans="1:41" ht="18.75" x14ac:dyDescent="0.3">
      <c r="A1" s="23" t="s">
        <v>320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12"/>
      <c r="AA1" s="112"/>
      <c r="AB1" s="1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ht="18.75" x14ac:dyDescent="0.3">
      <c r="A2" s="2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12"/>
      <c r="AA2" s="112"/>
      <c r="AB2" s="1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</row>
    <row r="3" spans="1:41" ht="15" customHeight="1" x14ac:dyDescent="0.25">
      <c r="A3" s="596" t="s">
        <v>36</v>
      </c>
      <c r="B3" s="599" t="s">
        <v>25</v>
      </c>
      <c r="C3" s="600"/>
      <c r="D3" s="605" t="s">
        <v>311</v>
      </c>
      <c r="E3" s="610" t="s">
        <v>20</v>
      </c>
      <c r="F3" s="611"/>
      <c r="G3" s="611"/>
      <c r="H3" s="611"/>
      <c r="I3" s="611"/>
      <c r="J3" s="611"/>
      <c r="K3" s="611"/>
      <c r="L3" s="611"/>
      <c r="M3" s="611"/>
      <c r="N3" s="611"/>
      <c r="O3" s="611"/>
      <c r="P3" s="611"/>
      <c r="Q3" s="611"/>
      <c r="R3" s="611"/>
      <c r="S3" s="611"/>
      <c r="T3" s="612"/>
      <c r="U3" s="593" t="s">
        <v>0</v>
      </c>
      <c r="V3" s="593"/>
      <c r="W3" s="593"/>
      <c r="X3" s="593"/>
      <c r="Y3" s="593"/>
      <c r="Z3" s="593"/>
      <c r="AA3" s="593"/>
      <c r="AB3" s="593"/>
      <c r="AC3" s="593"/>
      <c r="AD3" s="593"/>
      <c r="AE3" s="620" t="s">
        <v>1</v>
      </c>
      <c r="AF3" s="620"/>
      <c r="AG3" s="620"/>
      <c r="AH3" s="620"/>
      <c r="AI3" s="620"/>
      <c r="AJ3" s="620"/>
      <c r="AK3" s="620"/>
      <c r="AL3" s="620"/>
      <c r="AM3" s="620"/>
      <c r="AN3" s="620"/>
      <c r="AO3" s="613" t="s">
        <v>204</v>
      </c>
    </row>
    <row r="4" spans="1:41" x14ac:dyDescent="0.25">
      <c r="A4" s="597"/>
      <c r="B4" s="601"/>
      <c r="C4" s="602"/>
      <c r="D4" s="606"/>
      <c r="E4" s="608" t="s">
        <v>54</v>
      </c>
      <c r="F4" s="510" t="s">
        <v>50</v>
      </c>
      <c r="G4" s="509"/>
      <c r="H4" s="510" t="s">
        <v>51</v>
      </c>
      <c r="I4" s="509"/>
      <c r="J4" s="510" t="s">
        <v>52</v>
      </c>
      <c r="K4" s="509"/>
      <c r="L4" s="510" t="s">
        <v>266</v>
      </c>
      <c r="M4" s="508"/>
      <c r="N4" s="508"/>
      <c r="O4" s="508"/>
      <c r="P4" s="302"/>
      <c r="Q4" s="302"/>
      <c r="R4" s="510" t="s">
        <v>267</v>
      </c>
      <c r="S4" s="508"/>
      <c r="T4" s="509"/>
      <c r="U4" s="594" t="s">
        <v>50</v>
      </c>
      <c r="V4" s="595"/>
      <c r="W4" s="594" t="s">
        <v>51</v>
      </c>
      <c r="X4" s="595"/>
      <c r="Y4" s="594" t="s">
        <v>52</v>
      </c>
      <c r="Z4" s="595"/>
      <c r="AA4" s="594" t="s">
        <v>266</v>
      </c>
      <c r="AB4" s="595"/>
      <c r="AC4" s="594" t="s">
        <v>267</v>
      </c>
      <c r="AD4" s="595"/>
      <c r="AE4" s="487" t="s">
        <v>50</v>
      </c>
      <c r="AF4" s="487"/>
      <c r="AG4" s="487" t="s">
        <v>51</v>
      </c>
      <c r="AH4" s="487"/>
      <c r="AI4" s="487" t="s">
        <v>52</v>
      </c>
      <c r="AJ4" s="487"/>
      <c r="AK4" s="448" t="s">
        <v>266</v>
      </c>
      <c r="AL4" s="450"/>
      <c r="AM4" s="487" t="s">
        <v>267</v>
      </c>
      <c r="AN4" s="487"/>
      <c r="AO4" s="614"/>
    </row>
    <row r="5" spans="1:41" ht="64.5" customHeight="1" x14ac:dyDescent="0.25">
      <c r="A5" s="598"/>
      <c r="B5" s="603"/>
      <c r="C5" s="604"/>
      <c r="D5" s="607"/>
      <c r="E5" s="609"/>
      <c r="F5" s="13" t="s">
        <v>24</v>
      </c>
      <c r="G5" s="13" t="s">
        <v>53</v>
      </c>
      <c r="H5" s="13" t="s">
        <v>24</v>
      </c>
      <c r="I5" s="13" t="s">
        <v>53</v>
      </c>
      <c r="J5" s="13" t="s">
        <v>24</v>
      </c>
      <c r="K5" s="13" t="s">
        <v>53</v>
      </c>
      <c r="L5" s="510" t="s">
        <v>24</v>
      </c>
      <c r="M5" s="508"/>
      <c r="N5" s="509"/>
      <c r="O5" s="510" t="s">
        <v>53</v>
      </c>
      <c r="P5" s="508"/>
      <c r="Q5" s="509"/>
      <c r="R5" s="510" t="s">
        <v>24</v>
      </c>
      <c r="S5" s="509"/>
      <c r="T5" s="13" t="s">
        <v>53</v>
      </c>
      <c r="U5" s="113" t="s">
        <v>24</v>
      </c>
      <c r="V5" s="113" t="s">
        <v>53</v>
      </c>
      <c r="W5" s="113" t="s">
        <v>24</v>
      </c>
      <c r="X5" s="113" t="s">
        <v>53</v>
      </c>
      <c r="Y5" s="113" t="s">
        <v>24</v>
      </c>
      <c r="Z5" s="113" t="s">
        <v>53</v>
      </c>
      <c r="AA5" s="113" t="s">
        <v>24</v>
      </c>
      <c r="AB5" s="113" t="s">
        <v>53</v>
      </c>
      <c r="AC5" s="113" t="s">
        <v>24</v>
      </c>
      <c r="AD5" s="113" t="s">
        <v>53</v>
      </c>
      <c r="AE5" s="104" t="s">
        <v>24</v>
      </c>
      <c r="AF5" s="104" t="s">
        <v>53</v>
      </c>
      <c r="AG5" s="104" t="s">
        <v>24</v>
      </c>
      <c r="AH5" s="104" t="s">
        <v>53</v>
      </c>
      <c r="AI5" s="104" t="s">
        <v>24</v>
      </c>
      <c r="AJ5" s="104" t="s">
        <v>53</v>
      </c>
      <c r="AK5" s="303" t="s">
        <v>24</v>
      </c>
      <c r="AL5" s="303" t="s">
        <v>53</v>
      </c>
      <c r="AM5" s="104" t="s">
        <v>24</v>
      </c>
      <c r="AN5" s="104" t="s">
        <v>53</v>
      </c>
      <c r="AO5" s="615"/>
    </row>
    <row r="6" spans="1:41" x14ac:dyDescent="0.25">
      <c r="A6" s="14">
        <v>1</v>
      </c>
      <c r="B6" s="581" t="s">
        <v>390</v>
      </c>
      <c r="C6" s="582"/>
      <c r="D6" s="114">
        <f>'№1. Итоговое кол-во организаций'!P20-'№1. Итоговое кол-во организаций'!P17+'№1. Итоговое кол-во организаций'!Q20-'№1. Итоговое кол-во организаций'!Q17+'№1. Итоговое кол-во организаций'!R20-'№1. Итоговое кол-во организаций'!R17+'№1. Итоговое кол-во организаций'!S20-'№1. Итоговое кол-во организаций'!S17+'№1. Итоговое кол-во организаций'!T20-'№1. Итоговое кол-во организаций'!T17</f>
        <v>719</v>
      </c>
      <c r="E6" s="115">
        <f>F6+H6+J6+R6</f>
        <v>716</v>
      </c>
      <c r="F6" s="116">
        <f>SUM(U6,AE6,)</f>
        <v>437</v>
      </c>
      <c r="G6" s="117">
        <f>F6*100/D6</f>
        <v>60.778859527121</v>
      </c>
      <c r="H6" s="118">
        <f>SUM(W6,AG6,)</f>
        <v>251</v>
      </c>
      <c r="I6" s="118">
        <f>H6*100/D6</f>
        <v>34.909596662030602</v>
      </c>
      <c r="J6" s="116">
        <f>SUM(Y6,AI6,)</f>
        <v>26</v>
      </c>
      <c r="K6" s="116">
        <f>J6*100/D6</f>
        <v>3.6161335187760777</v>
      </c>
      <c r="L6" s="617">
        <f>SUM(AA6,AK6)</f>
        <v>3</v>
      </c>
      <c r="M6" s="618"/>
      <c r="N6" s="619"/>
      <c r="O6" s="617">
        <f>L6*100/D6</f>
        <v>0.41724617524339358</v>
      </c>
      <c r="P6" s="618"/>
      <c r="Q6" s="619"/>
      <c r="R6" s="617">
        <f>SUM(AC6,AM6,)</f>
        <v>2</v>
      </c>
      <c r="S6" s="619"/>
      <c r="T6" s="116">
        <f>R6*100/D6</f>
        <v>0.27816411682892905</v>
      </c>
      <c r="U6" s="24">
        <v>257</v>
      </c>
      <c r="V6" s="24">
        <v>56.8</v>
      </c>
      <c r="W6" s="24">
        <v>170</v>
      </c>
      <c r="X6" s="24">
        <v>39.799999999999997</v>
      </c>
      <c r="Y6" s="24">
        <v>21</v>
      </c>
      <c r="Z6" s="24">
        <v>4.5999999999999996</v>
      </c>
      <c r="AA6" s="304">
        <v>3</v>
      </c>
      <c r="AB6" s="304">
        <v>0.66</v>
      </c>
      <c r="AC6" s="24">
        <v>1</v>
      </c>
      <c r="AD6" s="24">
        <v>0.22</v>
      </c>
      <c r="AE6" s="24">
        <v>180</v>
      </c>
      <c r="AF6" s="24">
        <v>67.400000000000006</v>
      </c>
      <c r="AG6" s="24">
        <v>81</v>
      </c>
      <c r="AH6" s="24">
        <v>30.33</v>
      </c>
      <c r="AI6" s="24">
        <v>5</v>
      </c>
      <c r="AJ6" s="24">
        <v>1.87</v>
      </c>
      <c r="AK6" s="304">
        <v>0</v>
      </c>
      <c r="AL6" s="304">
        <v>0</v>
      </c>
      <c r="AM6" s="24">
        <v>1</v>
      </c>
      <c r="AN6" s="24">
        <v>0.37</v>
      </c>
      <c r="AO6" s="119">
        <v>4</v>
      </c>
    </row>
    <row r="7" spans="1:4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 t="s">
        <v>400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255"/>
    </row>
    <row r="8" spans="1:41" ht="18.75" x14ac:dyDescent="0.3">
      <c r="A8" s="616" t="s">
        <v>310</v>
      </c>
      <c r="B8" s="616"/>
      <c r="C8" s="616"/>
      <c r="D8" s="616"/>
      <c r="E8" s="616"/>
      <c r="F8" s="616"/>
      <c r="G8" s="616"/>
      <c r="H8" s="616"/>
      <c r="I8" s="616"/>
      <c r="J8" s="616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6"/>
      <c r="V8" s="616"/>
      <c r="W8" s="616"/>
      <c r="X8" s="616"/>
      <c r="Y8" s="616"/>
      <c r="Z8" s="616"/>
      <c r="AA8" s="616"/>
      <c r="AB8" s="616"/>
      <c r="AC8" s="616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</row>
    <row r="9" spans="1:4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</row>
    <row r="10" spans="1:41" ht="67.5" customHeight="1" x14ac:dyDescent="0.25">
      <c r="A10" s="577" t="s">
        <v>157</v>
      </c>
      <c r="B10" s="577"/>
      <c r="C10" s="577"/>
      <c r="D10" s="577"/>
      <c r="E10" s="577"/>
      <c r="F10" s="577"/>
      <c r="G10" s="577"/>
      <c r="H10" s="577"/>
      <c r="I10" s="577"/>
      <c r="J10" s="577"/>
      <c r="K10" s="577"/>
      <c r="L10" s="577"/>
      <c r="M10" s="577"/>
      <c r="N10" s="577"/>
      <c r="O10" s="577"/>
      <c r="P10" s="577"/>
      <c r="Q10" s="577"/>
      <c r="R10" s="577"/>
      <c r="S10" s="577"/>
      <c r="T10" s="577"/>
      <c r="U10" s="577"/>
      <c r="V10" s="577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</row>
  </sheetData>
  <sheetProtection algorithmName="SHA-512" hashValue="dLziTknlSaKNsHZBxHLObJIi9QpqsagmhwcBUXNlhLUM2qN7Y6MADKpL4+z9BCs7ioiQpmIMA6gCw48KpqSihQ==" saltValue="kHbzulSOsJgRvViXj5b70A==" spinCount="100000" sheet="1" objects="1" scenarios="1"/>
  <mergeCells count="32">
    <mergeCell ref="AO3:AO5"/>
    <mergeCell ref="A10:V10"/>
    <mergeCell ref="A8:AC8"/>
    <mergeCell ref="L5:N5"/>
    <mergeCell ref="O5:Q5"/>
    <mergeCell ref="L6:N6"/>
    <mergeCell ref="O6:Q6"/>
    <mergeCell ref="L4:O4"/>
    <mergeCell ref="R5:S5"/>
    <mergeCell ref="R6:S6"/>
    <mergeCell ref="AE3:AN3"/>
    <mergeCell ref="Y4:Z4"/>
    <mergeCell ref="H4:I4"/>
    <mergeCell ref="J4:K4"/>
    <mergeCell ref="R4:T4"/>
    <mergeCell ref="U4:V4"/>
    <mergeCell ref="A3:A5"/>
    <mergeCell ref="B3:C5"/>
    <mergeCell ref="D3:D5"/>
    <mergeCell ref="E4:E5"/>
    <mergeCell ref="E3:T3"/>
    <mergeCell ref="AM4:AN4"/>
    <mergeCell ref="U3:AD3"/>
    <mergeCell ref="AA4:AB4"/>
    <mergeCell ref="AK4:AL4"/>
    <mergeCell ref="B6:C6"/>
    <mergeCell ref="AC4:AD4"/>
    <mergeCell ref="AE4:AF4"/>
    <mergeCell ref="AG4:AH4"/>
    <mergeCell ref="AI4:AJ4"/>
    <mergeCell ref="W4:X4"/>
    <mergeCell ref="F4:G4"/>
  </mergeCells>
  <pageMargins left="0.7" right="0.7" top="0.75" bottom="0.75" header="0.3" footer="0.3"/>
  <pageSetup paperSize="9" scale="2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G23"/>
  <sheetViews>
    <sheetView view="pageBreakPreview" zoomScale="90" zoomScaleNormal="90" zoomScaleSheetLayoutView="90" workbookViewId="0">
      <selection activeCell="W10" sqref="W10"/>
    </sheetView>
  </sheetViews>
  <sheetFormatPr defaultRowHeight="15" x14ac:dyDescent="0.25"/>
  <cols>
    <col min="1" max="1" width="6.42578125" customWidth="1"/>
    <col min="4" max="4" width="12" bestFit="1" customWidth="1"/>
  </cols>
  <sheetData>
    <row r="1" spans="1:33" ht="18.75" x14ac:dyDescent="0.3">
      <c r="A1" s="23" t="s">
        <v>330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12"/>
      <c r="Y1" s="112"/>
      <c r="Z1" s="112"/>
      <c r="AA1" s="112"/>
      <c r="AB1" s="112"/>
      <c r="AC1" s="112"/>
      <c r="AD1" s="112"/>
      <c r="AE1" s="12"/>
      <c r="AF1" s="12"/>
      <c r="AG1" s="12"/>
    </row>
    <row r="2" spans="1:33" ht="18.75" x14ac:dyDescent="0.3">
      <c r="A2" s="2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12"/>
      <c r="Y2" s="112"/>
      <c r="Z2" s="112"/>
      <c r="AA2" s="112"/>
      <c r="AB2" s="112"/>
      <c r="AC2" s="112"/>
      <c r="AD2" s="112"/>
      <c r="AE2" s="12"/>
      <c r="AF2" s="12"/>
      <c r="AG2" s="12"/>
    </row>
    <row r="3" spans="1:33" ht="42" customHeight="1" x14ac:dyDescent="0.25">
      <c r="A3" s="646" t="s">
        <v>36</v>
      </c>
      <c r="B3" s="630" t="s">
        <v>25</v>
      </c>
      <c r="C3" s="631"/>
      <c r="D3" s="634" t="s">
        <v>198</v>
      </c>
      <c r="E3" s="635"/>
      <c r="F3" s="636"/>
      <c r="G3" s="637" t="s">
        <v>168</v>
      </c>
      <c r="H3" s="638"/>
      <c r="I3" s="639"/>
      <c r="J3" s="627" t="s">
        <v>32</v>
      </c>
      <c r="K3" s="628"/>
      <c r="L3" s="629"/>
      <c r="M3" s="637" t="s">
        <v>171</v>
      </c>
      <c r="N3" s="638"/>
      <c r="O3" s="639"/>
      <c r="P3" s="627" t="s">
        <v>33</v>
      </c>
      <c r="Q3" s="628"/>
      <c r="R3" s="629"/>
      <c r="S3" s="640" t="s">
        <v>34</v>
      </c>
      <c r="T3" s="641"/>
      <c r="U3" s="642"/>
      <c r="V3" s="627" t="s">
        <v>33</v>
      </c>
      <c r="W3" s="628"/>
      <c r="X3" s="629"/>
      <c r="Y3" s="621" t="s">
        <v>169</v>
      </c>
      <c r="Z3" s="622"/>
      <c r="AA3" s="623"/>
      <c r="AB3" s="624" t="s">
        <v>170</v>
      </c>
      <c r="AC3" s="625"/>
      <c r="AD3" s="626"/>
      <c r="AE3" s="627" t="s">
        <v>35</v>
      </c>
      <c r="AF3" s="628"/>
      <c r="AG3" s="629"/>
    </row>
    <row r="4" spans="1:33" x14ac:dyDescent="0.25">
      <c r="A4" s="647"/>
      <c r="B4" s="632"/>
      <c r="C4" s="633"/>
      <c r="D4" s="216" t="s">
        <v>20</v>
      </c>
      <c r="E4" s="216" t="s">
        <v>0</v>
      </c>
      <c r="F4" s="216" t="s">
        <v>1</v>
      </c>
      <c r="G4" s="216" t="s">
        <v>20</v>
      </c>
      <c r="H4" s="121" t="s">
        <v>0</v>
      </c>
      <c r="I4" s="121" t="s">
        <v>1</v>
      </c>
      <c r="J4" s="216" t="s">
        <v>20</v>
      </c>
      <c r="K4" s="216" t="s">
        <v>0</v>
      </c>
      <c r="L4" s="216" t="s">
        <v>1</v>
      </c>
      <c r="M4" s="216" t="s">
        <v>20</v>
      </c>
      <c r="N4" s="121" t="s">
        <v>0</v>
      </c>
      <c r="O4" s="121" t="s">
        <v>1</v>
      </c>
      <c r="P4" s="216" t="s">
        <v>20</v>
      </c>
      <c r="Q4" s="216" t="s">
        <v>0</v>
      </c>
      <c r="R4" s="216" t="s">
        <v>1</v>
      </c>
      <c r="S4" s="216" t="s">
        <v>20</v>
      </c>
      <c r="T4" s="121" t="s">
        <v>0</v>
      </c>
      <c r="U4" s="121" t="s">
        <v>1</v>
      </c>
      <c r="V4" s="216" t="s">
        <v>20</v>
      </c>
      <c r="W4" s="216" t="s">
        <v>0</v>
      </c>
      <c r="X4" s="216" t="s">
        <v>1</v>
      </c>
      <c r="Y4" s="216" t="s">
        <v>20</v>
      </c>
      <c r="Z4" s="121" t="s">
        <v>0</v>
      </c>
      <c r="AA4" s="121" t="s">
        <v>1</v>
      </c>
      <c r="AB4" s="216" t="s">
        <v>20</v>
      </c>
      <c r="AC4" s="216" t="s">
        <v>0</v>
      </c>
      <c r="AD4" s="216" t="s">
        <v>1</v>
      </c>
      <c r="AE4" s="216" t="s">
        <v>20</v>
      </c>
      <c r="AF4" s="216" t="s">
        <v>0</v>
      </c>
      <c r="AG4" s="216" t="s">
        <v>1</v>
      </c>
    </row>
    <row r="5" spans="1:33" x14ac:dyDescent="0.25">
      <c r="A5" s="14"/>
      <c r="B5" s="581" t="s">
        <v>390</v>
      </c>
      <c r="C5" s="582"/>
      <c r="D5" s="218">
        <f>'№1. Итоговое кол-во организаций'!R2+'№1. Итоговое кол-во организаций'!R8+'№1. Итоговое кол-во организаций'!R11+'№1. Итоговое кол-во организаций'!Q2+'№1. Итоговое кол-во организаций'!Q8+'№1. Итоговое кол-во организаций'!Q11+'№1. Итоговое кол-во организаций'!S2+'№1. Итоговое кол-во организаций'!S8+'№1. Итоговое кол-во организаций'!S11+'№1. Итоговое кол-во организаций'!T2+'№1. Итоговое кол-во организаций'!T8+'№1. Итоговое кол-во организаций'!T11</f>
        <v>719</v>
      </c>
      <c r="E5" s="218">
        <f>'№1. Итоговое кол-во организаций'!R3+'№1. Итоговое кол-во организаций'!R9+'№1. Итоговое кол-во организаций'!R10+'№1. Итоговое кол-во организаций'!Q3+'№1. Итоговое кол-во организаций'!Q9+'№1. Итоговое кол-во организаций'!Q12+'№1. Итоговое кол-во организаций'!S3+'№1. Итоговое кол-во организаций'!S9+'№1. Итоговое кол-во организаций'!S12+'№1. Итоговое кол-во организаций'!T3+'№1. Итоговое кол-во организаций'!T9+'№1. Итоговое кол-во организаций'!T12</f>
        <v>452</v>
      </c>
      <c r="F5" s="218">
        <f>'№1. Итоговое кол-во организаций'!R4+'№1. Итоговое кол-во организаций'!R10+'№1. Итоговое кол-во организаций'!R13+'№1. Итоговое кол-во организаций'!Q4+'№1. Итоговое кол-во организаций'!Q10+'№1. Итоговое кол-во организаций'!Q13+'№1. Итоговое кол-во организаций'!S4+'№1. Итоговое кол-во организаций'!S10+'№1. Итоговое кол-во организаций'!S13+'№1. Итоговое кол-во организаций'!T4+'№1. Итоговое кол-во организаций'!T10+'№1. Итоговое кол-во организаций'!T13</f>
        <v>267</v>
      </c>
      <c r="G5" s="218">
        <f>H5+I5</f>
        <v>8359</v>
      </c>
      <c r="H5" s="32">
        <v>5210</v>
      </c>
      <c r="I5" s="32">
        <v>3149</v>
      </c>
      <c r="J5" s="217">
        <f>G5/12</f>
        <v>696.58333333333337</v>
      </c>
      <c r="K5" s="219">
        <f>H5/12</f>
        <v>434.16666666666669</v>
      </c>
      <c r="L5" s="219">
        <f>I5/12</f>
        <v>262.41666666666669</v>
      </c>
      <c r="M5" s="219">
        <f>SUM(N5:O5)</f>
        <v>72100</v>
      </c>
      <c r="N5" s="204">
        <v>41932</v>
      </c>
      <c r="O5" s="204">
        <v>30168</v>
      </c>
      <c r="P5" s="220">
        <f>M5/J5</f>
        <v>103.50520397176695</v>
      </c>
      <c r="Q5" s="220">
        <f>N5/K5</f>
        <v>96.580422264875239</v>
      </c>
      <c r="R5" s="220">
        <f>O5/L5</f>
        <v>114.9622102254684</v>
      </c>
      <c r="S5" s="219">
        <f>SUM(T5:U5)</f>
        <v>76630</v>
      </c>
      <c r="T5" s="204">
        <v>61400</v>
      </c>
      <c r="U5" s="204">
        <v>15230</v>
      </c>
      <c r="V5" s="220">
        <f>S5/J5</f>
        <v>110.00837420744108</v>
      </c>
      <c r="W5" s="220">
        <f>T5/K5</f>
        <v>141.42034548944338</v>
      </c>
      <c r="X5" s="220">
        <f>U5/L5</f>
        <v>58.037472213401074</v>
      </c>
      <c r="Y5" s="221">
        <f>(Z5+AA5)/2</f>
        <v>205.5</v>
      </c>
      <c r="Z5" s="34">
        <v>238</v>
      </c>
      <c r="AA5" s="34">
        <v>173</v>
      </c>
      <c r="AB5" s="221">
        <f>J5*Y5</f>
        <v>143147.875</v>
      </c>
      <c r="AC5" s="221">
        <f>K5*Z5</f>
        <v>103331.66666666667</v>
      </c>
      <c r="AD5" s="221">
        <f>L5*AA5</f>
        <v>45398.083333333336</v>
      </c>
      <c r="AE5" s="220">
        <f>M5/AB5*100</f>
        <v>50.367495850008247</v>
      </c>
      <c r="AF5" s="220">
        <f>N5/AC5*100</f>
        <v>40.580009354989592</v>
      </c>
      <c r="AG5" s="220">
        <f>O5/AD5*100</f>
        <v>66.452144638999073</v>
      </c>
    </row>
    <row r="6" spans="1:3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53.25" customHeight="1" x14ac:dyDescent="0.25">
      <c r="A7" s="423" t="s">
        <v>157</v>
      </c>
      <c r="B7" s="423"/>
      <c r="C7" s="423"/>
      <c r="D7" s="423"/>
      <c r="E7" s="423"/>
      <c r="F7" s="423"/>
      <c r="G7" s="423"/>
      <c r="H7" s="423"/>
      <c r="I7" s="423"/>
      <c r="J7" s="423"/>
      <c r="K7" s="423"/>
      <c r="L7" s="423"/>
      <c r="M7" s="236"/>
      <c r="N7" s="236"/>
      <c r="O7" s="236"/>
      <c r="P7" s="236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1:3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ht="39.75" customHeight="1" x14ac:dyDescent="0.25">
      <c r="A10" s="644" t="s">
        <v>329</v>
      </c>
      <c r="B10" s="644"/>
      <c r="C10" s="644"/>
      <c r="D10" s="644"/>
      <c r="E10" s="644"/>
      <c r="F10" s="644"/>
      <c r="G10" s="644"/>
      <c r="H10" s="644"/>
      <c r="I10" s="644"/>
      <c r="J10" s="644"/>
      <c r="K10" s="644"/>
      <c r="L10" s="644"/>
      <c r="M10" s="644"/>
      <c r="N10" s="644"/>
      <c r="O10" s="644"/>
      <c r="P10" s="644"/>
      <c r="Q10" s="644"/>
      <c r="R10" s="644"/>
      <c r="S10" s="644"/>
      <c r="T10" s="644"/>
      <c r="U10" s="644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3" ht="14.25" customHeight="1" x14ac:dyDescent="0.25">
      <c r="A11" s="203"/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 ht="48" customHeight="1" x14ac:dyDescent="0.25">
      <c r="A12" s="644" t="s">
        <v>312</v>
      </c>
      <c r="B12" s="644"/>
      <c r="C12" s="644"/>
      <c r="D12" s="644"/>
      <c r="E12" s="644"/>
      <c r="F12" s="644"/>
      <c r="G12" s="644"/>
      <c r="H12" s="644"/>
      <c r="I12" s="644"/>
      <c r="J12" s="644"/>
      <c r="K12" s="644"/>
      <c r="L12" s="644"/>
      <c r="M12" s="644"/>
      <c r="N12" s="644"/>
      <c r="O12" s="644"/>
      <c r="P12" s="644"/>
      <c r="Q12" s="644"/>
      <c r="R12" s="644"/>
      <c r="S12" s="644"/>
      <c r="T12" s="644"/>
      <c r="U12" s="644"/>
      <c r="V12" s="644"/>
      <c r="W12" s="644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3" x14ac:dyDescent="0.25">
      <c r="A13" s="126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spans="1:33" ht="18" customHeight="1" x14ac:dyDescent="0.25">
      <c r="A14" s="644"/>
      <c r="B14" s="645"/>
      <c r="C14" s="645"/>
      <c r="D14" s="645"/>
      <c r="E14" s="645"/>
      <c r="F14" s="645"/>
      <c r="G14" s="645"/>
      <c r="H14" s="645"/>
      <c r="I14" s="645"/>
      <c r="J14" s="645"/>
      <c r="K14" s="645"/>
      <c r="L14" s="645"/>
      <c r="M14" s="645"/>
      <c r="N14" s="645"/>
      <c r="O14" s="645"/>
      <c r="P14" s="645"/>
      <c r="Q14" s="645"/>
      <c r="R14" s="645"/>
      <c r="S14" s="645"/>
      <c r="T14" s="645"/>
      <c r="U14" s="645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</row>
    <row r="15" spans="1:33" ht="18.75" x14ac:dyDescent="0.3">
      <c r="A15" s="127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1:33" x14ac:dyDescent="0.25">
      <c r="A16" s="126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1:33" ht="47.25" customHeight="1" x14ac:dyDescent="0.25">
      <c r="A17" s="644"/>
      <c r="B17" s="644"/>
      <c r="C17" s="644"/>
      <c r="D17" s="644"/>
      <c r="E17" s="644"/>
      <c r="F17" s="644"/>
      <c r="G17" s="644"/>
      <c r="H17" s="644"/>
      <c r="I17" s="644"/>
      <c r="J17" s="644"/>
      <c r="K17" s="644"/>
      <c r="L17" s="644"/>
      <c r="M17" s="644"/>
      <c r="N17" s="644"/>
      <c r="O17" s="644"/>
      <c r="P17" s="644"/>
      <c r="Q17" s="644"/>
      <c r="R17" s="644"/>
      <c r="S17" s="644"/>
      <c r="T17" s="644"/>
      <c r="U17" s="644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spans="1:33" x14ac:dyDescent="0.25">
      <c r="A18" s="126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1:33" ht="21.75" customHeight="1" x14ac:dyDescent="0.25">
      <c r="A19" s="645"/>
      <c r="B19" s="645"/>
      <c r="C19" s="645"/>
      <c r="D19" s="645"/>
      <c r="E19" s="645"/>
      <c r="F19" s="645"/>
      <c r="G19" s="645"/>
      <c r="H19" s="645"/>
      <c r="I19" s="645"/>
      <c r="J19" s="645"/>
      <c r="K19" s="645"/>
      <c r="L19" s="645"/>
      <c r="M19" s="645"/>
      <c r="N19" s="645"/>
      <c r="O19" s="645"/>
      <c r="P19" s="645"/>
      <c r="Q19" s="645"/>
      <c r="R19" s="645"/>
      <c r="S19" s="645"/>
      <c r="T19" s="645"/>
      <c r="U19" s="645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1:33" ht="16.5" customHeight="1" x14ac:dyDescent="0.3">
      <c r="A20" s="128"/>
      <c r="B20" s="12"/>
      <c r="C20" s="12"/>
      <c r="D20" s="12"/>
      <c r="E20" s="643"/>
      <c r="F20" s="643"/>
      <c r="G20" s="643"/>
      <c r="H20" s="643"/>
      <c r="I20" s="643"/>
      <c r="J20" s="643"/>
      <c r="K20" s="643"/>
      <c r="L20" s="643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spans="1:33" ht="22.5" customHeight="1" x14ac:dyDescent="0.3">
      <c r="A21" s="128"/>
      <c r="B21" s="12"/>
      <c r="C21" s="12"/>
      <c r="D21" s="12"/>
      <c r="E21" s="129"/>
      <c r="F21" s="129"/>
      <c r="G21" s="202"/>
      <c r="H21" s="202"/>
      <c r="I21" s="202"/>
      <c r="J21" s="129"/>
      <c r="K21" s="129"/>
      <c r="L21" s="129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</row>
    <row r="22" spans="1:33" ht="26.25" customHeight="1" x14ac:dyDescent="0.25">
      <c r="A22" s="644"/>
      <c r="B22" s="644"/>
      <c r="C22" s="644"/>
      <c r="D22" s="644"/>
      <c r="E22" s="644"/>
      <c r="F22" s="644"/>
      <c r="G22" s="644"/>
      <c r="H22" s="644"/>
      <c r="I22" s="644"/>
      <c r="J22" s="644"/>
      <c r="K22" s="644"/>
      <c r="L22" s="644"/>
      <c r="M22" s="644"/>
      <c r="N22" s="644"/>
      <c r="O22" s="644"/>
      <c r="P22" s="644"/>
      <c r="Q22" s="644"/>
      <c r="R22" s="644"/>
      <c r="S22" s="644"/>
      <c r="T22" s="644"/>
      <c r="U22" s="644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1:33" x14ac:dyDescent="0.25">
      <c r="E23" s="11"/>
    </row>
  </sheetData>
  <sheetProtection algorithmName="SHA-512" hashValue="4VYQPvKh1YKR29GW5Gfj9m681eN0vqQCsV8D5diUPLzrxnU7GBocDH0X7i/uy/7j+LncLpfXZkEgI5C4yPGRJA==" saltValue="8+EcxiH1Ulv3zUibew5z2A==" spinCount="100000" sheet="1" objects="1" scenarios="1"/>
  <mergeCells count="21">
    <mergeCell ref="E20:L20"/>
    <mergeCell ref="A22:U22"/>
    <mergeCell ref="G3:I3"/>
    <mergeCell ref="A14:U14"/>
    <mergeCell ref="A17:U17"/>
    <mergeCell ref="A19:U19"/>
    <mergeCell ref="A12:W12"/>
    <mergeCell ref="A3:A4"/>
    <mergeCell ref="A10:U10"/>
    <mergeCell ref="A7:L7"/>
    <mergeCell ref="Y3:AA3"/>
    <mergeCell ref="AB3:AD3"/>
    <mergeCell ref="V3:X3"/>
    <mergeCell ref="AE3:AG3"/>
    <mergeCell ref="B5:C5"/>
    <mergeCell ref="B3:C4"/>
    <mergeCell ref="D3:F3"/>
    <mergeCell ref="J3:L3"/>
    <mergeCell ref="M3:O3"/>
    <mergeCell ref="P3:R3"/>
    <mergeCell ref="S3:U3"/>
  </mergeCells>
  <pageMargins left="0.7" right="0.7" top="0.75" bottom="0.75" header="0.3" footer="0.3"/>
  <pageSetup paperSize="9" scale="2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view="pageBreakPreview" zoomScale="90" zoomScaleNormal="90" zoomScaleSheetLayoutView="90" workbookViewId="0">
      <selection activeCell="AA5" sqref="AA5"/>
    </sheetView>
  </sheetViews>
  <sheetFormatPr defaultRowHeight="15" x14ac:dyDescent="0.25"/>
  <cols>
    <col min="1" max="1" width="6.42578125" customWidth="1"/>
    <col min="4" max="4" width="12" bestFit="1" customWidth="1"/>
  </cols>
  <sheetData>
    <row r="1" spans="1:33" ht="18.75" x14ac:dyDescent="0.3">
      <c r="A1" s="23" t="s">
        <v>331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12"/>
      <c r="Y1" s="112"/>
      <c r="Z1" s="112"/>
      <c r="AA1" s="112"/>
      <c r="AB1" s="112"/>
      <c r="AC1" s="112"/>
      <c r="AD1" s="112"/>
      <c r="AE1" s="12"/>
      <c r="AF1" s="12"/>
      <c r="AG1" s="12"/>
    </row>
    <row r="2" spans="1:33" ht="18.75" x14ac:dyDescent="0.3">
      <c r="A2" s="2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12"/>
      <c r="Y2" s="112"/>
      <c r="Z2" s="112"/>
      <c r="AA2" s="112"/>
      <c r="AB2" s="112"/>
      <c r="AC2" s="112"/>
      <c r="AD2" s="112"/>
      <c r="AE2" s="12"/>
      <c r="AF2" s="12"/>
      <c r="AG2" s="12"/>
    </row>
    <row r="3" spans="1:33" ht="42" customHeight="1" x14ac:dyDescent="0.25">
      <c r="A3" s="646" t="s">
        <v>36</v>
      </c>
      <c r="B3" s="630" t="s">
        <v>25</v>
      </c>
      <c r="C3" s="631"/>
      <c r="D3" s="634" t="s">
        <v>198</v>
      </c>
      <c r="E3" s="635"/>
      <c r="F3" s="636"/>
      <c r="G3" s="637" t="s">
        <v>168</v>
      </c>
      <c r="H3" s="638"/>
      <c r="I3" s="639"/>
      <c r="J3" s="627" t="s">
        <v>32</v>
      </c>
      <c r="K3" s="628"/>
      <c r="L3" s="629"/>
      <c r="M3" s="637" t="s">
        <v>171</v>
      </c>
      <c r="N3" s="638"/>
      <c r="O3" s="639"/>
      <c r="P3" s="627" t="s">
        <v>33</v>
      </c>
      <c r="Q3" s="628"/>
      <c r="R3" s="629"/>
      <c r="S3" s="640" t="s">
        <v>34</v>
      </c>
      <c r="T3" s="641"/>
      <c r="U3" s="642"/>
      <c r="V3" s="627" t="s">
        <v>33</v>
      </c>
      <c r="W3" s="628"/>
      <c r="X3" s="629"/>
      <c r="Y3" s="621" t="s">
        <v>169</v>
      </c>
      <c r="Z3" s="622"/>
      <c r="AA3" s="623"/>
      <c r="AB3" s="624" t="s">
        <v>170</v>
      </c>
      <c r="AC3" s="625"/>
      <c r="AD3" s="626"/>
      <c r="AE3" s="627" t="s">
        <v>35</v>
      </c>
      <c r="AF3" s="628"/>
      <c r="AG3" s="629"/>
    </row>
    <row r="4" spans="1:33" x14ac:dyDescent="0.25">
      <c r="A4" s="647"/>
      <c r="B4" s="632"/>
      <c r="C4" s="633"/>
      <c r="D4" s="216" t="s">
        <v>20</v>
      </c>
      <c r="E4" s="216" t="s">
        <v>0</v>
      </c>
      <c r="F4" s="216" t="s">
        <v>1</v>
      </c>
      <c r="G4" s="216" t="s">
        <v>20</v>
      </c>
      <c r="H4" s="252" t="s">
        <v>0</v>
      </c>
      <c r="I4" s="252" t="s">
        <v>1</v>
      </c>
      <c r="J4" s="216" t="s">
        <v>20</v>
      </c>
      <c r="K4" s="216" t="s">
        <v>0</v>
      </c>
      <c r="L4" s="216" t="s">
        <v>1</v>
      </c>
      <c r="M4" s="216" t="s">
        <v>20</v>
      </c>
      <c r="N4" s="252" t="s">
        <v>0</v>
      </c>
      <c r="O4" s="252" t="s">
        <v>1</v>
      </c>
      <c r="P4" s="216" t="s">
        <v>20</v>
      </c>
      <c r="Q4" s="216" t="s">
        <v>0</v>
      </c>
      <c r="R4" s="216" t="s">
        <v>1</v>
      </c>
      <c r="S4" s="216" t="s">
        <v>20</v>
      </c>
      <c r="T4" s="252" t="s">
        <v>0</v>
      </c>
      <c r="U4" s="252" t="s">
        <v>1</v>
      </c>
      <c r="V4" s="216" t="s">
        <v>20</v>
      </c>
      <c r="W4" s="216" t="s">
        <v>0</v>
      </c>
      <c r="X4" s="216" t="s">
        <v>1</v>
      </c>
      <c r="Y4" s="216" t="s">
        <v>20</v>
      </c>
      <c r="Z4" s="252" t="s">
        <v>0</v>
      </c>
      <c r="AA4" s="252" t="s">
        <v>1</v>
      </c>
      <c r="AB4" s="216" t="s">
        <v>20</v>
      </c>
      <c r="AC4" s="216" t="s">
        <v>0</v>
      </c>
      <c r="AD4" s="216" t="s">
        <v>1</v>
      </c>
      <c r="AE4" s="216" t="s">
        <v>20</v>
      </c>
      <c r="AF4" s="216" t="s">
        <v>0</v>
      </c>
      <c r="AG4" s="216" t="s">
        <v>1</v>
      </c>
    </row>
    <row r="5" spans="1:33" x14ac:dyDescent="0.25">
      <c r="A5" s="14"/>
      <c r="B5" s="581" t="s">
        <v>390</v>
      </c>
      <c r="C5" s="582"/>
      <c r="D5" s="218">
        <f>'№1. Итоговое кол-во организаций'!P2+'№1. Итоговое кол-во организаций'!P24</f>
        <v>0</v>
      </c>
      <c r="E5" s="218">
        <f>'№1. Итоговое кол-во организаций'!P3+'№1. Итоговое кол-во организаций'!P25</f>
        <v>0</v>
      </c>
      <c r="F5" s="218">
        <f>'№1. Итоговое кол-во организаций'!P4+'№1. Итоговое кол-во организаций'!P26</f>
        <v>0</v>
      </c>
      <c r="G5" s="218">
        <f>H5+I5</f>
        <v>0</v>
      </c>
      <c r="H5" s="32">
        <v>0</v>
      </c>
      <c r="I5" s="32">
        <v>0</v>
      </c>
      <c r="J5" s="217">
        <f>G5/12</f>
        <v>0</v>
      </c>
      <c r="K5" s="219">
        <f>H5/12</f>
        <v>0</v>
      </c>
      <c r="L5" s="219">
        <f>I5/12</f>
        <v>0</v>
      </c>
      <c r="M5" s="219">
        <f>SUM(N5:O5)</f>
        <v>0</v>
      </c>
      <c r="N5" s="306">
        <v>0</v>
      </c>
      <c r="O5" s="306">
        <v>0</v>
      </c>
      <c r="P5" s="220" t="e">
        <f>M5/J5</f>
        <v>#DIV/0!</v>
      </c>
      <c r="Q5" s="220" t="e">
        <f>N5/K5</f>
        <v>#DIV/0!</v>
      </c>
      <c r="R5" s="220" t="e">
        <f>O5/L5</f>
        <v>#DIV/0!</v>
      </c>
      <c r="S5" s="219">
        <f>SUM(T5:U5)</f>
        <v>0</v>
      </c>
      <c r="T5" s="306">
        <v>0</v>
      </c>
      <c r="U5" s="306">
        <v>0</v>
      </c>
      <c r="V5" s="220" t="e">
        <f>S5/J5</f>
        <v>#DIV/0!</v>
      </c>
      <c r="W5" s="220" t="e">
        <f>T5/K5</f>
        <v>#DIV/0!</v>
      </c>
      <c r="X5" s="220" t="e">
        <f>U5/L5</f>
        <v>#DIV/0!</v>
      </c>
      <c r="Y5" s="221">
        <f>(Z5+AA5)/2</f>
        <v>0</v>
      </c>
      <c r="Z5" s="34">
        <v>0</v>
      </c>
      <c r="AA5" s="34">
        <v>0</v>
      </c>
      <c r="AB5" s="221">
        <f>J5*Y5</f>
        <v>0</v>
      </c>
      <c r="AC5" s="221">
        <f>K5*Z5</f>
        <v>0</v>
      </c>
      <c r="AD5" s="221">
        <f>L5*AA5</f>
        <v>0</v>
      </c>
      <c r="AE5" s="220" t="e">
        <f>M5/AB5*100</f>
        <v>#DIV/0!</v>
      </c>
      <c r="AF5" s="220" t="e">
        <f>N5/AC5*100</f>
        <v>#DIV/0!</v>
      </c>
      <c r="AG5" s="220" t="e">
        <f>O5/AD5*100</f>
        <v>#DIV/0!</v>
      </c>
    </row>
    <row r="6" spans="1:3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53.25" customHeight="1" x14ac:dyDescent="0.25">
      <c r="A7" s="423" t="s">
        <v>157</v>
      </c>
      <c r="B7" s="423"/>
      <c r="C7" s="423"/>
      <c r="D7" s="423"/>
      <c r="E7" s="423"/>
      <c r="F7" s="423"/>
      <c r="G7" s="423"/>
      <c r="H7" s="423"/>
      <c r="I7" s="423"/>
      <c r="J7" s="423"/>
      <c r="K7" s="423"/>
      <c r="L7" s="423"/>
      <c r="M7" s="236"/>
      <c r="N7" s="236"/>
      <c r="O7" s="236"/>
      <c r="P7" s="236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1:3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ht="39.75" customHeight="1" x14ac:dyDescent="0.25">
      <c r="A10" s="644" t="s">
        <v>345</v>
      </c>
      <c r="B10" s="644"/>
      <c r="C10" s="644"/>
      <c r="D10" s="644"/>
      <c r="E10" s="644"/>
      <c r="F10" s="644"/>
      <c r="G10" s="644"/>
      <c r="H10" s="644"/>
      <c r="I10" s="644"/>
      <c r="J10" s="644"/>
      <c r="K10" s="644"/>
      <c r="L10" s="644"/>
      <c r="M10" s="644"/>
      <c r="N10" s="644"/>
      <c r="O10" s="644"/>
      <c r="P10" s="644"/>
      <c r="Q10" s="644"/>
      <c r="R10" s="644"/>
      <c r="S10" s="644"/>
      <c r="T10" s="644"/>
      <c r="U10" s="644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3" ht="14.25" customHeight="1" x14ac:dyDescent="0.25">
      <c r="A11" s="346"/>
      <c r="B11" s="346"/>
      <c r="C11" s="346"/>
      <c r="D11" s="346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 ht="48" customHeight="1" x14ac:dyDescent="0.25">
      <c r="A12" s="644" t="s">
        <v>312</v>
      </c>
      <c r="B12" s="644"/>
      <c r="C12" s="644"/>
      <c r="D12" s="644"/>
      <c r="E12" s="644"/>
      <c r="F12" s="644"/>
      <c r="G12" s="644"/>
      <c r="H12" s="644"/>
      <c r="I12" s="644"/>
      <c r="J12" s="644"/>
      <c r="K12" s="644"/>
      <c r="L12" s="644"/>
      <c r="M12" s="644"/>
      <c r="N12" s="644"/>
      <c r="O12" s="644"/>
      <c r="P12" s="644"/>
      <c r="Q12" s="644"/>
      <c r="R12" s="644"/>
      <c r="S12" s="644"/>
      <c r="T12" s="644"/>
      <c r="U12" s="644"/>
      <c r="V12" s="644"/>
      <c r="W12" s="644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3" x14ac:dyDescent="0.25">
      <c r="A13" s="126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spans="1:33" ht="18" customHeight="1" x14ac:dyDescent="0.25">
      <c r="A14" s="644"/>
      <c r="B14" s="645"/>
      <c r="C14" s="645"/>
      <c r="D14" s="645"/>
      <c r="E14" s="645"/>
      <c r="F14" s="645"/>
      <c r="G14" s="645"/>
      <c r="H14" s="645"/>
      <c r="I14" s="645"/>
      <c r="J14" s="645"/>
      <c r="K14" s="645"/>
      <c r="L14" s="645"/>
      <c r="M14" s="645"/>
      <c r="N14" s="645"/>
      <c r="O14" s="645"/>
      <c r="P14" s="645"/>
      <c r="Q14" s="645"/>
      <c r="R14" s="645"/>
      <c r="S14" s="645"/>
      <c r="T14" s="645"/>
      <c r="U14" s="645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</row>
    <row r="15" spans="1:33" ht="18.75" x14ac:dyDescent="0.3">
      <c r="A15" s="127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1:33" x14ac:dyDescent="0.25">
      <c r="A16" s="126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1:33" ht="47.25" customHeight="1" x14ac:dyDescent="0.25">
      <c r="A17" s="644"/>
      <c r="B17" s="644"/>
      <c r="C17" s="644"/>
      <c r="D17" s="644"/>
      <c r="E17" s="644"/>
      <c r="F17" s="644"/>
      <c r="G17" s="644"/>
      <c r="H17" s="644"/>
      <c r="I17" s="644"/>
      <c r="J17" s="644"/>
      <c r="K17" s="644"/>
      <c r="L17" s="644"/>
      <c r="M17" s="644"/>
      <c r="N17" s="644"/>
      <c r="O17" s="644"/>
      <c r="P17" s="644"/>
      <c r="Q17" s="644"/>
      <c r="R17" s="644"/>
      <c r="S17" s="644"/>
      <c r="T17" s="644"/>
      <c r="U17" s="644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spans="1:33" x14ac:dyDescent="0.25">
      <c r="A18" s="126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1:33" ht="21.75" customHeight="1" x14ac:dyDescent="0.25">
      <c r="A19" s="645"/>
      <c r="B19" s="645"/>
      <c r="C19" s="645"/>
      <c r="D19" s="645"/>
      <c r="E19" s="645"/>
      <c r="F19" s="645"/>
      <c r="G19" s="645"/>
      <c r="H19" s="645"/>
      <c r="I19" s="645"/>
      <c r="J19" s="645"/>
      <c r="K19" s="645"/>
      <c r="L19" s="645"/>
      <c r="M19" s="645"/>
      <c r="N19" s="645"/>
      <c r="O19" s="645"/>
      <c r="P19" s="645"/>
      <c r="Q19" s="645"/>
      <c r="R19" s="645"/>
      <c r="S19" s="645"/>
      <c r="T19" s="645"/>
      <c r="U19" s="645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1:33" ht="16.5" customHeight="1" x14ac:dyDescent="0.3">
      <c r="A20" s="128"/>
      <c r="B20" s="12"/>
      <c r="C20" s="12"/>
      <c r="D20" s="12"/>
      <c r="E20" s="643"/>
      <c r="F20" s="643"/>
      <c r="G20" s="643"/>
      <c r="H20" s="643"/>
      <c r="I20" s="643"/>
      <c r="J20" s="643"/>
      <c r="K20" s="643"/>
      <c r="L20" s="643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spans="1:33" ht="22.5" customHeight="1" x14ac:dyDescent="0.3">
      <c r="A21" s="128"/>
      <c r="B21" s="12"/>
      <c r="C21" s="12"/>
      <c r="D21" s="12"/>
      <c r="E21" s="345"/>
      <c r="F21" s="345"/>
      <c r="G21" s="345"/>
      <c r="H21" s="345"/>
      <c r="I21" s="345"/>
      <c r="J21" s="345"/>
      <c r="K21" s="345"/>
      <c r="L21" s="345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</row>
    <row r="22" spans="1:33" ht="26.25" customHeight="1" x14ac:dyDescent="0.25">
      <c r="A22" s="644"/>
      <c r="B22" s="644"/>
      <c r="C22" s="644"/>
      <c r="D22" s="644"/>
      <c r="E22" s="644"/>
      <c r="F22" s="644"/>
      <c r="G22" s="644"/>
      <c r="H22" s="644"/>
      <c r="I22" s="644"/>
      <c r="J22" s="644"/>
      <c r="K22" s="644"/>
      <c r="L22" s="644"/>
      <c r="M22" s="644"/>
      <c r="N22" s="644"/>
      <c r="O22" s="644"/>
      <c r="P22" s="644"/>
      <c r="Q22" s="644"/>
      <c r="R22" s="644"/>
      <c r="S22" s="644"/>
      <c r="T22" s="644"/>
      <c r="U22" s="644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1:33" x14ac:dyDescent="0.25">
      <c r="E23" s="11"/>
    </row>
  </sheetData>
  <sheetProtection algorithmName="SHA-512" hashValue="HwAYF86t6ElsjzTntuXudcSFVlVVnl5jTzzqE1nR6xtBeJOolGsWjnqIR2ecKjYlvTLiQyaYHcwns2GjSEMSUw==" saltValue="WeKBgcIQVrRVE/tdwWrkQQ==" spinCount="100000" sheet="1" objects="1" scenarios="1"/>
  <mergeCells count="21">
    <mergeCell ref="A19:U19"/>
    <mergeCell ref="E20:L20"/>
    <mergeCell ref="A22:U22"/>
    <mergeCell ref="B5:C5"/>
    <mergeCell ref="A7:L7"/>
    <mergeCell ref="A10:U10"/>
    <mergeCell ref="A12:W12"/>
    <mergeCell ref="A14:U14"/>
    <mergeCell ref="A17:U17"/>
    <mergeCell ref="AE3:AG3"/>
    <mergeCell ref="A3:A4"/>
    <mergeCell ref="B3:C4"/>
    <mergeCell ref="D3:F3"/>
    <mergeCell ref="G3:I3"/>
    <mergeCell ref="J3:L3"/>
    <mergeCell ref="M3:O3"/>
    <mergeCell ref="P3:R3"/>
    <mergeCell ref="S3:U3"/>
    <mergeCell ref="V3:X3"/>
    <mergeCell ref="Y3:AA3"/>
    <mergeCell ref="AB3:AD3"/>
  </mergeCells>
  <pageMargins left="0.7" right="0.7" top="0.75" bottom="0.75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23</vt:i4>
      </vt:variant>
    </vt:vector>
  </HeadingPairs>
  <TitlesOfParts>
    <vt:vector size="48" baseType="lpstr">
      <vt:lpstr>№1. Итоговое кол-во организаций</vt:lpstr>
      <vt:lpstr>№2. Группы кратковременного </vt:lpstr>
      <vt:lpstr>№3. Группы сокращенного дня </vt:lpstr>
      <vt:lpstr>№4. Группы полного дня</vt:lpstr>
      <vt:lpstr>№5. Группы продленного дня</vt:lpstr>
      <vt:lpstr>№6 Группы круглосуточн. пребыв.</vt:lpstr>
      <vt:lpstr>№7. Группы здоровья</vt:lpstr>
      <vt:lpstr>№8. Функционирование (без ГКП)</vt:lpstr>
      <vt:lpstr>№8.1 Функционирование (ГКП)</vt:lpstr>
      <vt:lpstr>№9. Заболеваемость</vt:lpstr>
      <vt:lpstr>№10.Группы компенсирующей напра</vt:lpstr>
      <vt:lpstr>№11. Материальная база</vt:lpstr>
      <vt:lpstr>№12. Содержание детей</vt:lpstr>
      <vt:lpstr>№13. Льготы по плате </vt:lpstr>
      <vt:lpstr>№14. Социальный состав</vt:lpstr>
      <vt:lpstr>№15. Детское население</vt:lpstr>
      <vt:lpstr>№16. Численность охваченных</vt:lpstr>
      <vt:lpstr>№17. % охвата</vt:lpstr>
      <vt:lpstr>№18. Иностранный язык</vt:lpstr>
      <vt:lpstr>№19. Дополнительные услуги</vt:lpstr>
      <vt:lpstr>№20. Платные доп. услуги</vt:lpstr>
      <vt:lpstr>№21. Изменение сети</vt:lpstr>
      <vt:lpstr>№22. Проекты мун. уровня</vt:lpstr>
      <vt:lpstr>№23. Несчастные случаи</vt:lpstr>
      <vt:lpstr>№24. Диетпитание</vt:lpstr>
      <vt:lpstr>'№1. Итоговое кол-во организаций'!Область_печати</vt:lpstr>
      <vt:lpstr>'№10.Группы компенсирующей напра'!Область_печати</vt:lpstr>
      <vt:lpstr>'№11. Материальная база'!Область_печати</vt:lpstr>
      <vt:lpstr>'№12. Содержание детей'!Область_печати</vt:lpstr>
      <vt:lpstr>'№13. Льготы по плате '!Область_печати</vt:lpstr>
      <vt:lpstr>'№14. Социальный состав'!Область_печати</vt:lpstr>
      <vt:lpstr>'№15. Детское население'!Область_печати</vt:lpstr>
      <vt:lpstr>'№17. % охвата'!Область_печати</vt:lpstr>
      <vt:lpstr>'№18. Иностранный язык'!Область_печати</vt:lpstr>
      <vt:lpstr>'№19. Дополнительные услуги'!Область_печати</vt:lpstr>
      <vt:lpstr>'№2. Группы кратковременного '!Область_печати</vt:lpstr>
      <vt:lpstr>'№21. Изменение сети'!Область_печати</vt:lpstr>
      <vt:lpstr>'№22. Проекты мун. уровня'!Область_печати</vt:lpstr>
      <vt:lpstr>'№23. Несчастные случаи'!Область_печати</vt:lpstr>
      <vt:lpstr>'№24. Диетпитание'!Область_печати</vt:lpstr>
      <vt:lpstr>'№3. Группы сокращенного дня '!Область_печати</vt:lpstr>
      <vt:lpstr>'№4. Группы полного дня'!Область_печати</vt:lpstr>
      <vt:lpstr>'№5. Группы продленного дня'!Область_печати</vt:lpstr>
      <vt:lpstr>'№6 Группы круглосуточн. пребыв.'!Область_печати</vt:lpstr>
      <vt:lpstr>'№7. Группы здоровья'!Область_печати</vt:lpstr>
      <vt:lpstr>'№8. Функционирование (без ГКП)'!Область_печати</vt:lpstr>
      <vt:lpstr>'№8.1 Функционирование (ГКП)'!Область_печати</vt:lpstr>
      <vt:lpstr>'№9. Заболеваемость'!Область_печати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Бочко</dc:creator>
  <cp:lastModifiedBy>Жерновая</cp:lastModifiedBy>
  <cp:lastPrinted>2021-02-15T05:19:06Z</cp:lastPrinted>
  <dcterms:created xsi:type="dcterms:W3CDTF">2009-07-16T10:13:50Z</dcterms:created>
  <dcterms:modified xsi:type="dcterms:W3CDTF">2021-02-15T07:20:23Z</dcterms:modified>
</cp:coreProperties>
</file>